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2022\30_06_22\Future\"/>
    </mc:Choice>
  </mc:AlternateContent>
  <bookViews>
    <workbookView xWindow="0" yWindow="0" windowWidth="19200" windowHeight="11490" activeTab="14"/>
  </bookViews>
  <sheets>
    <sheet name="1" sheetId="1" r:id="rId1"/>
    <sheet name="2" sheetId="2" r:id="rId2"/>
    <sheet name="3" sheetId="3" r:id="rId3"/>
    <sheet name="4" sheetId="4" r:id="rId4"/>
    <sheet name="5" sheetId="5" r:id="rId5"/>
    <sheet name="6_0" sheetId="6" r:id="rId6"/>
    <sheet name="6_1" sheetId="7" r:id="rId7"/>
    <sheet name="6_2" sheetId="8" r:id="rId8"/>
    <sheet name="6_3" sheetId="9" r:id="rId9"/>
    <sheet name="6_4" sheetId="10" r:id="rId10"/>
    <sheet name="6_5" sheetId="11" r:id="rId11"/>
    <sheet name="7" sheetId="12" r:id="rId12"/>
    <sheet name="8" sheetId="13" r:id="rId13"/>
    <sheet name="9" sheetId="14" r:id="rId14"/>
    <sheet name="10" sheetId="17" r:id="rId15"/>
    <sheet name="11" sheetId="16" r:id="rId16"/>
  </sheets>
  <externalReferences>
    <externalReference r:id="rId17"/>
  </externalReferences>
  <definedNames>
    <definedName name="_xlnm.Print_Area" localSheetId="0">'1'!$A$1:$F$101</definedName>
    <definedName name="_xlnm.Print_Area" localSheetId="14">'10'!$A$1:$I$75</definedName>
    <definedName name="_xlnm.Print_Area" localSheetId="15">'11'!$B$1:$L$43</definedName>
    <definedName name="_xlnm.Print_Area" localSheetId="1">'2'!$A$1:$F$97</definedName>
    <definedName name="_xlnm.Print_Area" localSheetId="2">'3'!$A$1:$E$43</definedName>
    <definedName name="_xlnm.Print_Area" localSheetId="3">'4'!$A$1:$F$57</definedName>
    <definedName name="_xlnm.Print_Area" localSheetId="4">'5'!$A$1:$F$33</definedName>
    <definedName name="_xlnm.Print_Area" localSheetId="5">'6_0'!$A$1:$Q$71</definedName>
    <definedName name="_xlnm.Print_Area" localSheetId="6">'6_1'!$A$1:$M$40</definedName>
    <definedName name="_xlnm.Print_Area" localSheetId="7">'6_2'!$A$1:$N$40</definedName>
    <definedName name="_xlnm.Print_Area" localSheetId="8">'6_3'!$A$1:$L$27</definedName>
    <definedName name="_xlnm.Print_Area" localSheetId="9">'6_4'!$A$1:$G$21</definedName>
    <definedName name="_xlnm.Print_Area" localSheetId="11">'7'!$A$1:$G$34</definedName>
    <definedName name="_xlnm.Print_Area" localSheetId="12">'8'!$A$1:$H$23</definedName>
    <definedName name="_xlnm.Print_Area" localSheetId="13">'9'!$A$1:$F$95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7" l="1"/>
  <c r="G68" i="17"/>
  <c r="A6" i="17"/>
  <c r="A5" i="17"/>
  <c r="A4" i="17"/>
  <c r="A3" i="17"/>
  <c r="A2" i="17"/>
  <c r="B1" i="16" l="1"/>
  <c r="A1" i="14"/>
  <c r="A1" i="13"/>
  <c r="B1" i="12"/>
  <c r="A1" i="11"/>
  <c r="A1" i="10"/>
  <c r="A1" i="9"/>
  <c r="A1" i="8"/>
  <c r="A1" i="7"/>
  <c r="A1" i="6"/>
  <c r="B2" i="5"/>
  <c r="F47" i="4" l="1"/>
  <c r="F32" i="4"/>
  <c r="F49" i="4" l="1"/>
  <c r="F53" i="4" s="1"/>
  <c r="E38" i="3"/>
  <c r="F55" i="2"/>
  <c r="F48" i="2"/>
  <c r="F33" i="2"/>
  <c r="F26" i="2"/>
  <c r="F20" i="2"/>
  <c r="F15" i="2"/>
  <c r="F64" i="2" l="1"/>
  <c r="F45" i="2"/>
  <c r="F67" i="2" l="1"/>
  <c r="F73" i="2" s="1"/>
  <c r="F88" i="2" s="1"/>
  <c r="E21" i="3" l="1"/>
  <c r="E23" i="3" s="1"/>
  <c r="E32" i="3" s="1"/>
  <c r="B2" i="16"/>
  <c r="B3" i="16"/>
  <c r="B4" i="16"/>
  <c r="B5" i="16"/>
  <c r="B6" i="16"/>
  <c r="H37" i="16"/>
  <c r="A2" i="14"/>
  <c r="A3" i="14"/>
  <c r="A4" i="14"/>
  <c r="A5" i="14"/>
  <c r="A6" i="14"/>
  <c r="A2" i="13"/>
  <c r="A3" i="13"/>
  <c r="A4" i="13"/>
  <c r="A5" i="13"/>
  <c r="A6" i="13"/>
  <c r="B2" i="12"/>
  <c r="B3" i="12"/>
  <c r="B4" i="12"/>
  <c r="B5" i="12"/>
  <c r="B6" i="12"/>
  <c r="D24" i="12"/>
  <c r="E24" i="12"/>
  <c r="A2" i="11"/>
  <c r="A3" i="11"/>
  <c r="A4" i="11"/>
  <c r="A5" i="11"/>
  <c r="A6" i="11"/>
  <c r="A2" i="10"/>
  <c r="A3" i="10"/>
  <c r="A4" i="10"/>
  <c r="A5" i="10"/>
  <c r="A6" i="10"/>
  <c r="A2" i="9"/>
  <c r="A3" i="9"/>
  <c r="A4" i="9"/>
  <c r="A5" i="9"/>
  <c r="A6" i="9"/>
  <c r="A2" i="8"/>
  <c r="A3" i="8"/>
  <c r="A4" i="8"/>
  <c r="A5" i="8"/>
  <c r="A6" i="8"/>
  <c r="A2" i="7"/>
  <c r="A3" i="7"/>
  <c r="A4" i="7"/>
  <c r="A5" i="7"/>
  <c r="A6" i="7"/>
  <c r="A2" i="6"/>
  <c r="A3" i="6"/>
  <c r="A4" i="6"/>
  <c r="A5" i="6"/>
  <c r="A6" i="6"/>
  <c r="R67" i="6"/>
  <c r="S67" i="6"/>
  <c r="B3" i="5"/>
  <c r="B4" i="5"/>
  <c r="B5" i="5"/>
  <c r="B6" i="5"/>
  <c r="B7" i="5"/>
  <c r="E47" i="4" l="1"/>
  <c r="E32" i="4"/>
  <c r="E49" i="4" l="1"/>
  <c r="E53" i="4" s="1"/>
  <c r="D38" i="3"/>
  <c r="D30" i="3"/>
  <c r="E79" i="1"/>
  <c r="E71" i="1"/>
  <c r="E55" i="2"/>
  <c r="E48" i="2"/>
  <c r="E33" i="2"/>
  <c r="E26" i="2"/>
  <c r="E20" i="2"/>
  <c r="E15" i="2"/>
  <c r="E64" i="2" l="1"/>
  <c r="E67" i="2" s="1"/>
  <c r="E73" i="2" s="1"/>
  <c r="E46" i="2"/>
  <c r="E46" i="1"/>
  <c r="E69" i="1" s="1"/>
  <c r="E18" i="1"/>
  <c r="E17" i="1" s="1"/>
  <c r="E41" i="1" s="1"/>
  <c r="E70" i="1" s="1"/>
  <c r="E22" i="1"/>
  <c r="E26" i="1"/>
  <c r="E32" i="1"/>
  <c r="E88" i="2" l="1"/>
  <c r="D21" i="3"/>
  <c r="D23" i="3" s="1"/>
  <c r="D32" i="3" s="1"/>
  <c r="E88" i="1" l="1"/>
  <c r="E86" i="1" s="1"/>
  <c r="E92" i="1" s="1"/>
</calcChain>
</file>

<file path=xl/sharedStrings.xml><?xml version="1.0" encoding="utf-8"?>
<sst xmlns="http://schemas.openxmlformats.org/spreadsheetml/2006/main" count="1308" uniqueCount="916">
  <si>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</si>
  <si>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</si>
  <si>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</si>
  <si>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</si>
  <si>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</si>
  <si>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</si>
  <si>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</si>
  <si>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</si>
  <si>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</si>
  <si>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</si>
  <si>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</si>
  <si>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</si>
  <si>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</si>
  <si>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</si>
  <si>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</si>
  <si>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</si>
  <si>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</si>
  <si>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</si>
  <si>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</si>
  <si>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</si>
  <si>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</si>
  <si>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</si>
  <si>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</si>
  <si>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</si>
  <si>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</si>
  <si>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</si>
  <si>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</si>
  <si>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</si>
  <si>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</si>
  <si>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</si>
  <si>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</si>
  <si>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</si>
  <si>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</si>
  <si>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</si>
  <si>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</si>
  <si>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</si>
  <si>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</si>
  <si>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</si>
  <si>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</si>
  <si>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</si>
  <si>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</si>
  <si>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</si>
  <si>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</si>
  <si>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</si>
  <si>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</si>
  <si>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</si>
  <si>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</si>
  <si>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</si>
  <si>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</si>
  <si>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</si>
  <si>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</si>
  <si>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</si>
  <si>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</si>
  <si>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</si>
  <si>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</si>
  <si>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</si>
  <si>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</si>
  <si>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</si>
  <si>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</si>
  <si>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</si>
  <si>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</si>
  <si>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</si>
  <si>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</si>
  <si>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</si>
  <si>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</si>
  <si>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</si>
  <si>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</si>
  <si>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</si>
  <si>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</si>
  <si>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</si>
  <si>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</si>
  <si>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</si>
  <si>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</si>
  <si>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</si>
  <si>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</si>
  <si>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</si>
  <si>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</si>
  <si>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</si>
  <si>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</si>
  <si>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(u konvertibilnim markama)</t>
  </si>
  <si>
    <t>Redni broj</t>
  </si>
  <si>
    <t>Tekuća godina</t>
  </si>
  <si>
    <t>Prethodna godina</t>
  </si>
  <si>
    <t xml:space="preserve">U Banja Luci </t>
  </si>
  <si>
    <t>M.P.</t>
  </si>
  <si>
    <t>Lice sa licencom</t>
  </si>
  <si>
    <t>Zakonski zastupnik društva za upravljanje investicionim fondom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</si>
  <si>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</si>
  <si>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</si>
  <si>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</si>
  <si>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</si>
  <si>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</si>
  <si>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</si>
  <si>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</si>
  <si>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</si>
  <si>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</si>
  <si>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</si>
  <si>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</si>
  <si>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</si>
  <si>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</si>
  <si>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</si>
  <si>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II - Ulaganja fonda_x000D_
(003 + 007 + 011 + 016)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</si>
  <si>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</si>
  <si>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</si>
  <si>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</si>
  <si>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</si>
  <si>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</si>
  <si>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</si>
  <si>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</si>
  <si>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</si>
  <si>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</si>
  <si>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</si>
  <si>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</si>
  <si>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</si>
  <si>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</si>
  <si>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</si>
  <si>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</si>
  <si>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</si>
  <si>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</si>
  <si>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</si>
  <si>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</si>
  <si>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</si>
  <si>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</si>
  <si>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</si>
  <si>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</si>
  <si>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</si>
  <si>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</si>
  <si>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</si>
  <si>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</si>
  <si>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</si>
  <si>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</si>
  <si>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</si>
  <si>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</si>
  <si>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</si>
  <si>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</si>
  <si>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</si>
  <si>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</si>
  <si>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</si>
  <si>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</si>
  <si>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</si>
  <si>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</si>
  <si>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</si>
  <si>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</si>
  <si>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</si>
  <si>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</si>
  <si>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</si>
  <si>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</si>
  <si>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</si>
  <si>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</si>
  <si>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</si>
  <si>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</si>
  <si>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</si>
  <si>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</si>
  <si>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</si>
  <si>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</si>
  <si>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</si>
  <si>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</si>
  <si>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</si>
  <si>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</si>
  <si>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</si>
  <si>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</si>
  <si>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</si>
  <si>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</si>
  <si>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</si>
  <si>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</si>
  <si>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</si>
  <si>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</si>
  <si>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</si>
  <si>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</si>
  <si>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</si>
  <si>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</si>
  <si>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</si>
  <si>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</si>
  <si>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</si>
  <si>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</si>
  <si>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</si>
  <si>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</si>
  <si>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</si>
  <si>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</si>
  <si>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</si>
  <si>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</si>
  <si>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</si>
  <si>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</si>
  <si>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</si>
  <si>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</si>
  <si>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</si>
  <si>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</si>
  <si>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</si>
  <si>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</si>
  <si>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</si>
  <si>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</si>
  <si>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</si>
  <si>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</si>
  <si>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</si>
  <si>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</si>
  <si>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</si>
  <si>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</si>
  <si>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</si>
  <si>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</si>
  <si>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</si>
  <si>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</si>
  <si>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</si>
  <si>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</si>
  <si>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</si>
  <si>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</si>
  <si>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</si>
  <si>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</si>
  <si>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</si>
  <si>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</si>
  <si>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</si>
  <si>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</si>
  <si>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</si>
  <si>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</si>
  <si>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</si>
  <si>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</si>
  <si>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</si>
  <si>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</si>
  <si>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</si>
  <si>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</si>
  <si>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</si>
  <si>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</si>
  <si>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</si>
  <si>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</si>
  <si>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</si>
  <si>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</si>
  <si>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</si>
  <si>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</si>
  <si>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</si>
  <si>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</si>
  <si>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</si>
  <si>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</si>
  <si>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</si>
  <si>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</si>
  <si>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</si>
  <si>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</si>
  <si>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</si>
  <si>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</si>
  <si>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</si>
  <si>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</si>
  <si>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</si>
  <si>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</si>
  <si>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</si>
  <si>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</si>
  <si>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</si>
  <si>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</si>
  <si>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</si>
  <si>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</si>
  <si>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</si>
  <si>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</si>
  <si>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</si>
  <si>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</si>
  <si>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</si>
  <si>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</si>
  <si>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</si>
  <si>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</si>
  <si>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</si>
  <si>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</si>
  <si>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</si>
  <si>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</si>
  <si>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</si>
  <si>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</si>
  <si>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</si>
  <si>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</si>
  <si>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</si>
  <si>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</si>
  <si>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</si>
  <si>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</si>
  <si>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</si>
  <si>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</si>
  <si>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</si>
  <si>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</si>
  <si>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</si>
  <si>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</si>
  <si>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</si>
  <si>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</si>
  <si>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</si>
  <si>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</si>
  <si>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</si>
  <si>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</si>
  <si>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</si>
  <si>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</si>
  <si>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</si>
  <si>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</si>
  <si>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</si>
  <si>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</si>
  <si>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</si>
  <si>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</si>
  <si>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</si>
  <si>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</si>
  <si>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</si>
  <si>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</si>
  <si>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</si>
  <si>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</si>
  <si>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</si>
  <si>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</si>
  <si>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</si>
  <si>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</si>
  <si>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</si>
  <si>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</si>
  <si>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</si>
  <si>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</si>
  <si>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</si>
  <si>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</si>
  <si>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</si>
  <si>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</si>
  <si>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</si>
  <si>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</si>
  <si>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</si>
  <si>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</si>
  <si>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</si>
  <si>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</si>
  <si>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</si>
  <si>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</si>
  <si>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</si>
  <si>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</si>
  <si>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</si>
  <si>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</si>
  <si>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</si>
  <si>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</si>
  <si>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</si>
  <si>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</si>
  <si>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</si>
  <si>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</si>
  <si>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</si>
  <si>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</si>
  <si>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</si>
  <si>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</si>
  <si>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</si>
  <si>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</si>
  <si>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</si>
  <si>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</si>
  <si>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</si>
  <si>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</si>
  <si>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</si>
  <si>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</si>
  <si>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</si>
  <si>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2. Realizovani gubitak (201 + 206 - 212 - 219 + 225 -_x000D_227)</t>
  </si>
  <si>
    <t>JIB zatvorenog investicionog fonda: JP-M-6</t>
  </si>
  <si>
    <t>Odlivi po osnovu ulaganja u finansijska sredstva po fer vrijednosti kroz bilans uspjeha</t>
  </si>
  <si>
    <t>na dan 30.06.2022. godine</t>
  </si>
  <si>
    <t xml:space="preserve">od 30.06.2022.  godine </t>
  </si>
  <si>
    <t>za period  30.06.2022. god.</t>
  </si>
  <si>
    <t xml:space="preserve"> za period od 30.06.2022. godine</t>
  </si>
  <si>
    <t>Nenad Tomović  Goran Klincov</t>
  </si>
  <si>
    <t>Bojan Blagojević</t>
  </si>
  <si>
    <t>Zakonski zastupnik društva za                                upravljanje fondom</t>
  </si>
  <si>
    <t xml:space="preserve">Lice sa licencom </t>
  </si>
  <si>
    <t>Stopa prinosa na neto imovinu fonda</t>
  </si>
  <si>
    <t>Isplaćeni iznos investitiorima u toku godine</t>
  </si>
  <si>
    <t>3.</t>
  </si>
  <si>
    <t xml:space="preserve"> </t>
  </si>
  <si>
    <t xml:space="preserve">Odnos realizovane dobiti od ulaganja i prosječne neto imovine </t>
  </si>
  <si>
    <t>2.</t>
  </si>
  <si>
    <t>Odnos rashoda i prosječne neto imovine</t>
  </si>
  <si>
    <t>1.</t>
  </si>
  <si>
    <t>average</t>
  </si>
  <si>
    <t>Finansijski pokazatelji</t>
  </si>
  <si>
    <t>III</t>
  </si>
  <si>
    <t>Vrijednost udjela/akcije na kraju perioda</t>
  </si>
  <si>
    <t>Broj udjela/akcija na kraju perioda</t>
  </si>
  <si>
    <t>Neto imovina fonda na kraju perioda</t>
  </si>
  <si>
    <t>Vrijednost neto imovine po udjelu/akciji fonda na kraju perioda</t>
  </si>
  <si>
    <t>II</t>
  </si>
  <si>
    <t>Vrijednost udjela na početku perioda</t>
  </si>
  <si>
    <t>Broj udjela/akcija na početku perioda</t>
  </si>
  <si>
    <t>Neto imovina fonda na početku perioda</t>
  </si>
  <si>
    <t>Vrijednost neto imovine po udjelu/akciji fonda na početku perioda</t>
  </si>
  <si>
    <t>I</t>
  </si>
  <si>
    <t>AOP</t>
  </si>
  <si>
    <t>Pozicija imovine</t>
  </si>
  <si>
    <t>za period 01.01.-30.06.2022 godine</t>
  </si>
  <si>
    <t>IZVJEŠTAJ O FINANSIJSKIM POKAZATELJIMA PO UDJELU ILI AKCIJI INVESTICIONOG FONDA</t>
  </si>
  <si>
    <t>R - Hartije od vrijednosti raspoložive za prodaju</t>
  </si>
  <si>
    <t>B - Hartija od vrijednosti po fer vrijednosti kroz bilans uspjeha,</t>
  </si>
  <si>
    <t>* Klasifikacija (KOD)</t>
  </si>
  <si>
    <t>677</t>
  </si>
  <si>
    <t>666</t>
  </si>
  <si>
    <t>655</t>
  </si>
  <si>
    <t>644</t>
  </si>
  <si>
    <t>633</t>
  </si>
  <si>
    <t>622</t>
  </si>
  <si>
    <t>611</t>
  </si>
  <si>
    <t>III - Ukupna ulaganja u akcije</t>
  </si>
  <si>
    <t>676</t>
  </si>
  <si>
    <t>665</t>
  </si>
  <si>
    <t>654</t>
  </si>
  <si>
    <t>643</t>
  </si>
  <si>
    <t>632</t>
  </si>
  <si>
    <t>610</t>
  </si>
  <si>
    <t>4. Ukupna ulaganja u akcije stranih izdavalaca</t>
  </si>
  <si>
    <t>675</t>
  </si>
  <si>
    <t>664</t>
  </si>
  <si>
    <t>653</t>
  </si>
  <si>
    <t>642</t>
  </si>
  <si>
    <t>631</t>
  </si>
  <si>
    <t>609</t>
  </si>
  <si>
    <t>3. Akcije zatvorenih investicionih fondova</t>
  </si>
  <si>
    <t>674</t>
  </si>
  <si>
    <t>663</t>
  </si>
  <si>
    <t>652</t>
  </si>
  <si>
    <t>641</t>
  </si>
  <si>
    <t>630</t>
  </si>
  <si>
    <t>619</t>
  </si>
  <si>
    <t>608</t>
  </si>
  <si>
    <t xml:space="preserve">2. Prioritetne akcije </t>
  </si>
  <si>
    <t>VOW3</t>
  </si>
  <si>
    <t>B</t>
  </si>
  <si>
    <t>Volkswagen AG Vz</t>
  </si>
  <si>
    <t>TUI1</t>
  </si>
  <si>
    <t>TUI AG</t>
  </si>
  <si>
    <t>TPLF</t>
  </si>
  <si>
    <t>Toplifikacija a.d. Skopje</t>
  </si>
  <si>
    <t>TLSG</t>
  </si>
  <si>
    <t>Telekom Slovenije d.d. Ljubljana</t>
  </si>
  <si>
    <t>TECG</t>
  </si>
  <si>
    <t>Crnogorski telekom a.d. Podgorica</t>
  </si>
  <si>
    <t>SKB</t>
  </si>
  <si>
    <t>KOENIG &amp; BAUER AG</t>
  </si>
  <si>
    <t>NIIS</t>
  </si>
  <si>
    <t>NIS a.d. Novi Sad</t>
  </si>
  <si>
    <t>LHA</t>
  </si>
  <si>
    <t>Deutsche Luthansa AG</t>
  </si>
  <si>
    <t>JGPK</t>
  </si>
  <si>
    <t>Jugopetrol a.d. Podgorica</t>
  </si>
  <si>
    <t>JD</t>
  </si>
  <si>
    <t>JD .com Inc</t>
  </si>
  <si>
    <t>INTC</t>
  </si>
  <si>
    <t>Intel Corporation</t>
  </si>
  <si>
    <t>ILM1</t>
  </si>
  <si>
    <t>Medios AG Berlin</t>
  </si>
  <si>
    <t>GOLD</t>
  </si>
  <si>
    <t>Barrick Gold Corporation</t>
  </si>
  <si>
    <t>GILD</t>
  </si>
  <si>
    <t>Gilead Sciences, Inc.</t>
  </si>
  <si>
    <t>FRE</t>
  </si>
  <si>
    <t>Fresenius SE &amp; Co. KgaA</t>
  </si>
  <si>
    <t>ERNT-R-A</t>
  </si>
  <si>
    <t>Ericsson Nikola Tesla d.d. Zagreb</t>
  </si>
  <si>
    <t>CSIQ</t>
  </si>
  <si>
    <t>Canadian Solar Inc.</t>
  </si>
  <si>
    <t>CLAV</t>
  </si>
  <si>
    <t>Clavister Holding AB</t>
  </si>
  <si>
    <t>C</t>
  </si>
  <si>
    <t>Citigroup Inc.</t>
  </si>
  <si>
    <t>BMY</t>
  </si>
  <si>
    <t>Bristol-Myers Squibb Company</t>
  </si>
  <si>
    <t>BIDU</t>
  </si>
  <si>
    <t>Baidu Inc</t>
  </si>
  <si>
    <t>BABA</t>
  </si>
  <si>
    <t>Alibaba Group Holding Limited</t>
  </si>
  <si>
    <t>ATO</t>
  </si>
  <si>
    <t>Atmos Energy Corporation</t>
  </si>
  <si>
    <t>ALV</t>
  </si>
  <si>
    <t>Allianz SE Munchen</t>
  </si>
  <si>
    <t>AAPL</t>
  </si>
  <si>
    <t>Apple Inc</t>
  </si>
  <si>
    <t>673</t>
  </si>
  <si>
    <t>662</t>
  </si>
  <si>
    <t>651</t>
  </si>
  <si>
    <t>640</t>
  </si>
  <si>
    <t>629</t>
  </si>
  <si>
    <t>618</t>
  </si>
  <si>
    <t>607</t>
  </si>
  <si>
    <t>1. Redovne akcije</t>
  </si>
  <si>
    <t>672</t>
  </si>
  <si>
    <t>661</t>
  </si>
  <si>
    <t>650</t>
  </si>
  <si>
    <t>639</t>
  </si>
  <si>
    <t>628</t>
  </si>
  <si>
    <t>617</t>
  </si>
  <si>
    <t>606</t>
  </si>
  <si>
    <t>II - Akcije stranih izdavalaca</t>
  </si>
  <si>
    <t>671</t>
  </si>
  <si>
    <t>660</t>
  </si>
  <si>
    <t>649</t>
  </si>
  <si>
    <t>638</t>
  </si>
  <si>
    <t>627</t>
  </si>
  <si>
    <t>616</t>
  </si>
  <si>
    <t>605</t>
  </si>
  <si>
    <t>4. Ukupna ulaganja u akcije domaćih izdavalaca</t>
  </si>
  <si>
    <t>670</t>
  </si>
  <si>
    <t>659</t>
  </si>
  <si>
    <t>648</t>
  </si>
  <si>
    <t>637</t>
  </si>
  <si>
    <t>626</t>
  </si>
  <si>
    <t>615</t>
  </si>
  <si>
    <t>604</t>
  </si>
  <si>
    <t>669</t>
  </si>
  <si>
    <t>658</t>
  </si>
  <si>
    <t>647</t>
  </si>
  <si>
    <t>636</t>
  </si>
  <si>
    <t>625</t>
  </si>
  <si>
    <t>614</t>
  </si>
  <si>
    <t>603</t>
  </si>
  <si>
    <t>VLTG-R-A</t>
  </si>
  <si>
    <t>Veletrgovina a.d. Gradiška</t>
  </si>
  <si>
    <t>VLPH-R-A</t>
  </si>
  <si>
    <t>Veleprehrana a.d. Banja Luka</t>
  </si>
  <si>
    <t>TLKM-R-A</t>
  </si>
  <si>
    <t>Telekom Srpske a.d. Banja Luka</t>
  </si>
  <si>
    <t>SNCN-R-A</t>
  </si>
  <si>
    <t>Saničani a.d. Prijedor</t>
  </si>
  <si>
    <t>MATE-R-A</t>
  </si>
  <si>
    <t>Matex a.d. Banja Luka</t>
  </si>
  <si>
    <t>IPBL-R-A</t>
  </si>
  <si>
    <t>Industrijske plantaže a.d. Banja Luka</t>
  </si>
  <si>
    <t>HPAL-R-A</t>
  </si>
  <si>
    <t>Palas a.d. Banja Luka</t>
  </si>
  <si>
    <t>HETR-R-A</t>
  </si>
  <si>
    <t>Hidroelektrane na Trebišnjici a.d. Trebinje</t>
  </si>
  <si>
    <t>HELV-R-A</t>
  </si>
  <si>
    <t>Hidroelektrane na Vrbasu a.d. Mrkonjić Grad</t>
  </si>
  <si>
    <t>HEDR-R-A</t>
  </si>
  <si>
    <t>Hidroelektrane na Drini a.d. Višegrad</t>
  </si>
  <si>
    <t>CIST-R-A</t>
  </si>
  <si>
    <t>Čistoća a.d. Banja Luka</t>
  </si>
  <si>
    <t>BOKS-R-A</t>
  </si>
  <si>
    <t>Boksit a.d. Milići</t>
  </si>
  <si>
    <t>668</t>
  </si>
  <si>
    <t>657</t>
  </si>
  <si>
    <t>646</t>
  </si>
  <si>
    <t>635</t>
  </si>
  <si>
    <t>624</t>
  </si>
  <si>
    <t>613</t>
  </si>
  <si>
    <t>602</t>
  </si>
  <si>
    <t>667</t>
  </si>
  <si>
    <t>656</t>
  </si>
  <si>
    <t>645</t>
  </si>
  <si>
    <t>634</t>
  </si>
  <si>
    <t>623</t>
  </si>
  <si>
    <t>612</t>
  </si>
  <si>
    <t>601</t>
  </si>
  <si>
    <t>I - Akcije domaćih izdavalaca</t>
  </si>
  <si>
    <t>Oznaka HOV</t>
  </si>
  <si>
    <t>Klasifikacija*</t>
  </si>
  <si>
    <t>Naziv emitenta</t>
  </si>
  <si>
    <t>Učešće u vrijednosti imovine fonda (%)</t>
  </si>
  <si>
    <t>Učešće u vlasništvu izdavaoca (%)</t>
  </si>
  <si>
    <t>Ukupna vrijednost na dan izvještavanja</t>
  </si>
  <si>
    <t>Vrijednost po  akciji na dan izvještavanja</t>
  </si>
  <si>
    <t>Ukupna nabavna vrijednost (2*3)</t>
  </si>
  <si>
    <t>Nabavna vrijednost po akciji</t>
  </si>
  <si>
    <t>Broj akcija</t>
  </si>
  <si>
    <t>Opis</t>
  </si>
  <si>
    <t xml:space="preserve">I - AKCIJE </t>
  </si>
  <si>
    <t>na dan 30.06.2022  godine</t>
  </si>
  <si>
    <t>IZVJEŠTAJ O STRUKTURI ULAGANJA INVESTICIONOG FONDA</t>
  </si>
  <si>
    <t>D- Hartije od vrijednosti koje se drže do roka dospjeća</t>
  </si>
  <si>
    <t>732</t>
  </si>
  <si>
    <t>710</t>
  </si>
  <si>
    <t>699</t>
  </si>
  <si>
    <t>688</t>
  </si>
  <si>
    <t>III - Ukupna ulaganja u obveznice:</t>
  </si>
  <si>
    <t>731</t>
  </si>
  <si>
    <t>709</t>
  </si>
  <si>
    <t>698</t>
  </si>
  <si>
    <t>687</t>
  </si>
  <si>
    <t>4. Ukupna ulaganja u obveznice stranih izdavalaca:</t>
  </si>
  <si>
    <t>730</t>
  </si>
  <si>
    <t>719</t>
  </si>
  <si>
    <t>708</t>
  </si>
  <si>
    <t>697</t>
  </si>
  <si>
    <t>686</t>
  </si>
  <si>
    <t>3. Obveznice stranih pravnih lica</t>
  </si>
  <si>
    <t>729</t>
  </si>
  <si>
    <t>718</t>
  </si>
  <si>
    <t>707</t>
  </si>
  <si>
    <t>696</t>
  </si>
  <si>
    <t>685</t>
  </si>
  <si>
    <t>2. Obveznice stranih država</t>
  </si>
  <si>
    <t>728</t>
  </si>
  <si>
    <t>717</t>
  </si>
  <si>
    <t>706</t>
  </si>
  <si>
    <t>695</t>
  </si>
  <si>
    <t>684</t>
  </si>
  <si>
    <t>1. Obveznice međunarodnih finansijskih institucija</t>
  </si>
  <si>
    <t>727</t>
  </si>
  <si>
    <t>716</t>
  </si>
  <si>
    <t>705</t>
  </si>
  <si>
    <t>694</t>
  </si>
  <si>
    <t>683</t>
  </si>
  <si>
    <t>II - Obveznice stranih izdavalaca</t>
  </si>
  <si>
    <t>726</t>
  </si>
  <si>
    <t>715</t>
  </si>
  <si>
    <t>704</t>
  </si>
  <si>
    <t>693</t>
  </si>
  <si>
    <t>682</t>
  </si>
  <si>
    <t>4. Ukupna ulaganja u obveznice domaćih izdavalaca:</t>
  </si>
  <si>
    <t>725</t>
  </si>
  <si>
    <t>714</t>
  </si>
  <si>
    <t>703</t>
  </si>
  <si>
    <t>692</t>
  </si>
  <si>
    <t>681</t>
  </si>
  <si>
    <t>3. Obveznice domaćih pravnih lica</t>
  </si>
  <si>
    <t>724</t>
  </si>
  <si>
    <t>713</t>
  </si>
  <si>
    <t>702</t>
  </si>
  <si>
    <t>691</t>
  </si>
  <si>
    <t>680</t>
  </si>
  <si>
    <t>2. Obveznice jedinica lokalne samouprave i obveznice drugih pravnih lica izdate uz garanciju Vlade Republike Srpske</t>
  </si>
  <si>
    <t>RSRS-O-M</t>
  </si>
  <si>
    <t>R</t>
  </si>
  <si>
    <t>REPUBLIKA SRPSKA</t>
  </si>
  <si>
    <t>RSRS-O-L</t>
  </si>
  <si>
    <t>RSRS-O-K</t>
  </si>
  <si>
    <t>RSRS-O-F</t>
  </si>
  <si>
    <t>RSRS-O-D</t>
  </si>
  <si>
    <t>RSRS-O-A</t>
  </si>
  <si>
    <t>RSDS-O-I</t>
  </si>
  <si>
    <t>RSDS-O-H</t>
  </si>
  <si>
    <t>723</t>
  </si>
  <si>
    <t>712</t>
  </si>
  <si>
    <t>701</t>
  </si>
  <si>
    <t>690</t>
  </si>
  <si>
    <t>679</t>
  </si>
  <si>
    <t>1. Državne obveznice</t>
  </si>
  <si>
    <t>722</t>
  </si>
  <si>
    <t>711</t>
  </si>
  <si>
    <t>700</t>
  </si>
  <si>
    <t>689</t>
  </si>
  <si>
    <t>678</t>
  </si>
  <si>
    <t>I - Obveznice domaćih izdavalaca:</t>
  </si>
  <si>
    <t>Učešće u vrijednosti emisije (%)</t>
  </si>
  <si>
    <t>АОP</t>
  </si>
  <si>
    <t>Ukupna nabavna vrijednost</t>
  </si>
  <si>
    <t>Ukupna nominalna vrijednost</t>
  </si>
  <si>
    <t>II- OBVEZNICE</t>
  </si>
  <si>
    <t>na dan 30.06.2022 godine</t>
  </si>
  <si>
    <t xml:space="preserve">IZVJEŠTAJ O STRUKTURI ULAGANJA INVESTICIONOG FONDA </t>
  </si>
  <si>
    <t>817</t>
  </si>
  <si>
    <t>800</t>
  </si>
  <si>
    <t>783</t>
  </si>
  <si>
    <t>766</t>
  </si>
  <si>
    <t>749</t>
  </si>
  <si>
    <t>Ukupna ulaganja u druge HOV</t>
  </si>
  <si>
    <t>816</t>
  </si>
  <si>
    <t>799</t>
  </si>
  <si>
    <t>782</t>
  </si>
  <si>
    <t>765</t>
  </si>
  <si>
    <t>748</t>
  </si>
  <si>
    <t>Ukupna ulaganja u druge hartije od vrijednosti stranih izdavalaca</t>
  </si>
  <si>
    <t>7.</t>
  </si>
  <si>
    <t>815</t>
  </si>
  <si>
    <t>798</t>
  </si>
  <si>
    <t>781</t>
  </si>
  <si>
    <t>764</t>
  </si>
  <si>
    <t>747</t>
  </si>
  <si>
    <t>Ostale hartije od vrijednosti</t>
  </si>
  <si>
    <t>814</t>
  </si>
  <si>
    <t>797</t>
  </si>
  <si>
    <t>780</t>
  </si>
  <si>
    <t>763</t>
  </si>
  <si>
    <t>746</t>
  </si>
  <si>
    <t>Udjeli otvorenih investicionih fondova</t>
  </si>
  <si>
    <t>5.</t>
  </si>
  <si>
    <t>813</t>
  </si>
  <si>
    <t>796</t>
  </si>
  <si>
    <t>779</t>
  </si>
  <si>
    <t>762</t>
  </si>
  <si>
    <t>745</t>
  </si>
  <si>
    <t>Komercijalni zapisi</t>
  </si>
  <si>
    <t>812</t>
  </si>
  <si>
    <t>795</t>
  </si>
  <si>
    <t>778</t>
  </si>
  <si>
    <t>761</t>
  </si>
  <si>
    <t>744</t>
  </si>
  <si>
    <t>Blagajnički zapisi</t>
  </si>
  <si>
    <t>811</t>
  </si>
  <si>
    <t>794</t>
  </si>
  <si>
    <t>777</t>
  </si>
  <si>
    <t>760</t>
  </si>
  <si>
    <t>743</t>
  </si>
  <si>
    <t>Trezorski zapisi</t>
  </si>
  <si>
    <t>810</t>
  </si>
  <si>
    <t>793</t>
  </si>
  <si>
    <t>776</t>
  </si>
  <si>
    <t>759</t>
  </si>
  <si>
    <t>742</t>
  </si>
  <si>
    <t>Depozitne potvrde</t>
  </si>
  <si>
    <t>809</t>
  </si>
  <si>
    <t>792</t>
  </si>
  <si>
    <t>775</t>
  </si>
  <si>
    <t>758</t>
  </si>
  <si>
    <t>741</t>
  </si>
  <si>
    <t>Druge hartije od vrijednosti stranih izdavalaca</t>
  </si>
  <si>
    <t>808</t>
  </si>
  <si>
    <t>791</t>
  </si>
  <si>
    <t>774</t>
  </si>
  <si>
    <t>757</t>
  </si>
  <si>
    <t>740</t>
  </si>
  <si>
    <t>Ukupna ulaganja u druge hartije od vrijednosti domaćih izdavalaca</t>
  </si>
  <si>
    <t>807</t>
  </si>
  <si>
    <t>790</t>
  </si>
  <si>
    <t>773</t>
  </si>
  <si>
    <t>756</t>
  </si>
  <si>
    <t>739</t>
  </si>
  <si>
    <t>806</t>
  </si>
  <si>
    <t>789</t>
  </si>
  <si>
    <t>772</t>
  </si>
  <si>
    <t>755</t>
  </si>
  <si>
    <t>738</t>
  </si>
  <si>
    <t>805</t>
  </si>
  <si>
    <t>788</t>
  </si>
  <si>
    <t>771</t>
  </si>
  <si>
    <t>754</t>
  </si>
  <si>
    <t>737</t>
  </si>
  <si>
    <t>804</t>
  </si>
  <si>
    <t>787</t>
  </si>
  <si>
    <t>770</t>
  </si>
  <si>
    <t>753</t>
  </si>
  <si>
    <t>736</t>
  </si>
  <si>
    <t>803</t>
  </si>
  <si>
    <t>786</t>
  </si>
  <si>
    <t>769</t>
  </si>
  <si>
    <t>752</t>
  </si>
  <si>
    <t>735</t>
  </si>
  <si>
    <t>802</t>
  </si>
  <si>
    <t>785</t>
  </si>
  <si>
    <t>768</t>
  </si>
  <si>
    <t>751</t>
  </si>
  <si>
    <t>734</t>
  </si>
  <si>
    <t>801</t>
  </si>
  <si>
    <t>784</t>
  </si>
  <si>
    <t>767</t>
  </si>
  <si>
    <t>750</t>
  </si>
  <si>
    <t>733</t>
  </si>
  <si>
    <t>Druge hartije od vrijednosti domaćih izdavalaca</t>
  </si>
  <si>
    <t>Učešće u emisiji (%)</t>
  </si>
  <si>
    <t>R.br.</t>
  </si>
  <si>
    <t>DRUGE HARTIJE OD VRIJEDNOSTI</t>
  </si>
  <si>
    <t>III-</t>
  </si>
  <si>
    <t>829</t>
  </si>
  <si>
    <t>825</t>
  </si>
  <si>
    <t>821</t>
  </si>
  <si>
    <t>Ukupni depoziti</t>
  </si>
  <si>
    <t/>
  </si>
  <si>
    <t>828</t>
  </si>
  <si>
    <t>824</t>
  </si>
  <si>
    <t>820</t>
  </si>
  <si>
    <t>Ostali plasmani</t>
  </si>
  <si>
    <t>RAIFF FLEXI 370002787/2021</t>
  </si>
  <si>
    <t>Raiffeisen bank d.d. BiH Sarajevo</t>
  </si>
  <si>
    <t>MF 30/11/21</t>
  </si>
  <si>
    <t>MF BANKA BANJA LUKA</t>
  </si>
  <si>
    <t>KOM 30/11/21</t>
  </si>
  <si>
    <t>KOMERCIJALNA BANKA</t>
  </si>
  <si>
    <t>827</t>
  </si>
  <si>
    <t>823</t>
  </si>
  <si>
    <t>819</t>
  </si>
  <si>
    <t xml:space="preserve">Dugoročni depoziti </t>
  </si>
  <si>
    <t>826</t>
  </si>
  <si>
    <t>822</t>
  </si>
  <si>
    <t>818</t>
  </si>
  <si>
    <t xml:space="preserve">Kratkoročni depoziti </t>
  </si>
  <si>
    <t>DEPOZITI</t>
  </si>
  <si>
    <t>IV-</t>
  </si>
  <si>
    <t>Učešće u obavezama fonda (u %)</t>
  </si>
  <si>
    <t>Učešće u imovini fonda (u %)</t>
  </si>
  <si>
    <t>Negativna vrijednost na dan bilansa</t>
  </si>
  <si>
    <t>Pozitivna vrijednost na dan bilansa</t>
  </si>
  <si>
    <t>Nabavna vrijednost</t>
  </si>
  <si>
    <t>POZICIJA</t>
  </si>
  <si>
    <t>V- DERIVATI</t>
  </si>
  <si>
    <t xml:space="preserve">Nominalna vrijednost koraterala </t>
  </si>
  <si>
    <t>Učešće u ukupnoj imovini fonda (u%)</t>
  </si>
  <si>
    <t>Vrijednost na dan bilansa</t>
  </si>
  <si>
    <t>Korateral ISIN</t>
  </si>
  <si>
    <t>VI- REPO POSLOVI (AKTIVA)</t>
  </si>
  <si>
    <t>Lice sa licencom                         M.P</t>
  </si>
  <si>
    <t>Ukupno</t>
  </si>
  <si>
    <t>Ostala imovina</t>
  </si>
  <si>
    <t>Gotovina i gotovinski ekvivalenti</t>
  </si>
  <si>
    <t xml:space="preserve">Depoziti i plasmani </t>
  </si>
  <si>
    <t>Obveznice</t>
  </si>
  <si>
    <t xml:space="preserve">Akcije </t>
  </si>
  <si>
    <t>IMOVINE na dan 30.06.2022 godine</t>
  </si>
  <si>
    <t>IZVJEŠTAJ O STRUKTURI ULAGANJA INVESTICIONOG FONDA PO VRSTAMA</t>
  </si>
  <si>
    <t>Učešće u ukupnoj imovini fonda (u %)</t>
  </si>
  <si>
    <t xml:space="preserve">Pozicija </t>
  </si>
  <si>
    <t>Nominalna vrijednost kolaterala</t>
  </si>
  <si>
    <t>Kolateral ISIN</t>
  </si>
  <si>
    <t>I- REPO POSLOVI (PASIVA)</t>
  </si>
  <si>
    <t xml:space="preserve"> na dan 30.06.2022  godine</t>
  </si>
  <si>
    <t>STRUKTURA OBAVEZA PO VRSTAMA INSTRUMENATA</t>
  </si>
  <si>
    <t>Zakonski zastupnik društva za upravljanje fondom</t>
  </si>
  <si>
    <t>III- UKUPNO REALIZOVANI DOBICI (GUBICI)  po osnovu otuđenja</t>
  </si>
  <si>
    <t>2. Prioritetne akcije</t>
  </si>
  <si>
    <t xml:space="preserve">  </t>
  </si>
  <si>
    <t>AKCIJE</t>
  </si>
  <si>
    <t>Realizovani dobitak (gubitak) (5-4)</t>
  </si>
  <si>
    <t>Ukupna prodajna vrijednost</t>
  </si>
  <si>
    <t>Broj hartija</t>
  </si>
  <si>
    <t>Otuđenje HOV iz portfelja po drugom osnovu osim prodaje</t>
  </si>
  <si>
    <t>Datum transakcije</t>
  </si>
  <si>
    <t>II- OTUĐENJA HARTIJA OD VRIJEDNOSTI PO DRUGOM OSNOVU OSIM PRODAJE</t>
  </si>
  <si>
    <t xml:space="preserve">V. UKUPNO REALIZOVNI DOBICI (GUBICI)  NA HARTIJAMA OD VRIJEDNOSTI </t>
  </si>
  <si>
    <t>Amortizovane obveznice i druge dužničke hartije od vrijednosti</t>
  </si>
  <si>
    <t>FRESENIUS SE CO. DIV.SEC</t>
  </si>
  <si>
    <t>FRE DIV.RIGHTS</t>
  </si>
  <si>
    <t xml:space="preserve">Druge HOV stranih izdavalaca </t>
  </si>
  <si>
    <t>Druge HOV domaćih izdavalaca</t>
  </si>
  <si>
    <t>Udjeli investicionih fondova</t>
  </si>
  <si>
    <t>Obveznice i ostale dužničke hartije od vrijednosti stranih banaka i ostalih pravnih lica</t>
  </si>
  <si>
    <t>Obveznice i ostale dužničke hartije od vrijednosti stranih država i centralnih banaka</t>
  </si>
  <si>
    <t>Obveznice i druge dužničke hartije od vrijednosti stranih izdavalaca</t>
  </si>
  <si>
    <t>Komercijalni zapisi ostalih pravnih lica</t>
  </si>
  <si>
    <t>Obveznice ostalih pravnih lica</t>
  </si>
  <si>
    <t>Depozitne potvrde, komercijalni zapisi, obveznice i druge dužničke HOV</t>
  </si>
  <si>
    <t xml:space="preserve">Obveznice jedinica teritorijalne autonomije i lokalne samouprave i lokalne samouprave i obveznice drugih pravnih lica izdate uz garanciju Vlade Republike Srpske </t>
  </si>
  <si>
    <t>Državne obveznice</t>
  </si>
  <si>
    <t>Obveznice i druge dužničke hartije od vrijednosti domaćih izdavalaca</t>
  </si>
  <si>
    <t>B. OBVEZNICE I DRUGE DUŽNIČKE HARTIJE OD VRIJEDNOSTI</t>
  </si>
  <si>
    <t>FMPS-R-A</t>
  </si>
  <si>
    <t>3. Akcije investicionih fondova</t>
  </si>
  <si>
    <t>BHTSR</t>
  </si>
  <si>
    <t>A. AKCIJE</t>
  </si>
  <si>
    <t xml:space="preserve">Broj hartija </t>
  </si>
  <si>
    <t>Prodate i amortizovane hartije od vrijednosti</t>
  </si>
  <si>
    <t xml:space="preserve">I- PRODATE I AMORTIZOVANE HARTIJE OD VRIJEDNOSTI </t>
  </si>
  <si>
    <t>INVESTICIONOG FONDA za period  01.01 - 30.06.2022 godine</t>
  </si>
  <si>
    <t>IZVJEŠTAJ O REALIZOVANIM DOBICIMA (GUBICIMA)</t>
  </si>
  <si>
    <t>UKUPNO</t>
  </si>
  <si>
    <t>Ostale HOV (i derivati)</t>
  </si>
  <si>
    <t>Udjeli otvorenih IF</t>
  </si>
  <si>
    <t>Ostali dužnički instrumenti</t>
  </si>
  <si>
    <t>Republika Srpska - izmirenje ratne štete 13 / RSRS-O-M</t>
  </si>
  <si>
    <t>Republika Srpska- izmirenje ratne štete 12 / RSRS-O-L</t>
  </si>
  <si>
    <t>Republika Srpska - izmirenje ratne štete 11 / RSRS-O-K</t>
  </si>
  <si>
    <t>Republika Srpska - izmirenje ratne štete 6 / RSRS-O-F</t>
  </si>
  <si>
    <t>Republika Srpska - izmirenje ratne štete 4 / RSRS-O-D</t>
  </si>
  <si>
    <t>Republika Srpska - izmirenje ratne štete 1 / RSRS-O-A</t>
  </si>
  <si>
    <t>Republika Srpska- stara devizna štednja 9 / RSDS-O-I</t>
  </si>
  <si>
    <t>Republika Srpska - stara devizna štednja 8 / RSDS-O-H</t>
  </si>
  <si>
    <t>Akcije ZIF</t>
  </si>
  <si>
    <t>Prioritetne akcije</t>
  </si>
  <si>
    <t xml:space="preserve">Redovne akcije </t>
  </si>
  <si>
    <t>JD. com Inc / JD</t>
  </si>
  <si>
    <t>Intel Corporation / INTC</t>
  </si>
  <si>
    <t>Gilead Sciences, Inc / GILD</t>
  </si>
  <si>
    <t>Citigroup Inc. / C</t>
  </si>
  <si>
    <t>Bristol-Myers Squibb Company / BMY</t>
  </si>
  <si>
    <t>Baidu Inc / BIDU</t>
  </si>
  <si>
    <t>Atmos Energy Corporation / ATO</t>
  </si>
  <si>
    <t>Apple Inc / AAPL</t>
  </si>
  <si>
    <t>Alibaba Group Holding Limited / BABA</t>
  </si>
  <si>
    <t>Telekom Slovenije d.d. Ljubljana / TLSG</t>
  </si>
  <si>
    <t>Clavister Holding AB / CLAV</t>
  </si>
  <si>
    <t>NIS a.d. Novi Sad / NIIS</t>
  </si>
  <si>
    <t>Toplifikacija a.d. Skopje / TPLF</t>
  </si>
  <si>
    <t>Crnogorski telekom a.d. Podgorica / TECG</t>
  </si>
  <si>
    <t>Jugopetrol a.d. Podgorica / JGPK</t>
  </si>
  <si>
    <t>Ericsson Nikola Tesla d.d. Zagreb / ERNT-R-A</t>
  </si>
  <si>
    <t>Allianz SE Munchen / ALV</t>
  </si>
  <si>
    <t>Deutsche Luthansa AG / LHA</t>
  </si>
  <si>
    <t>Volkswagen AG Vz / VOW3</t>
  </si>
  <si>
    <t>Koenig &amp; Bauer AG / SKB</t>
  </si>
  <si>
    <t>Fresenius SE &amp; Co. KgaA / FRE</t>
  </si>
  <si>
    <t>TUI AG / TUI1</t>
  </si>
  <si>
    <t>Medios AG Berlin / ILM1</t>
  </si>
  <si>
    <t>Canadian Solar Inc. / CSIQ</t>
  </si>
  <si>
    <t>Barrick Gold Corporation / GOLD</t>
  </si>
  <si>
    <t>Veletrgovina a.d. Gradiška / VLTG-R-A</t>
  </si>
  <si>
    <t>Veleprehrana a.d. Banja Luka / VLPH-R-A</t>
  </si>
  <si>
    <t>Telekom Srpske a.d. Banja Luka / TLKM-R-A</t>
  </si>
  <si>
    <t>Saničani a.d. Prijedor / SNCN-R-A</t>
  </si>
  <si>
    <t>Matex a.d. Banja Luka / MATE-R-A</t>
  </si>
  <si>
    <t>Industrijske plantaže a.d. Banja Luka / IPBL-R-A</t>
  </si>
  <si>
    <t>Palas a.d. Banja Luka / HPAL-R-A</t>
  </si>
  <si>
    <t>Hidroelektrane na Trebišnjici a.d. Trebinje / HETR-R-A</t>
  </si>
  <si>
    <t>Hidroelektrane na Vrbasu a.d. Mrkonjić Grad / HELV-R-A</t>
  </si>
  <si>
    <t>Hidroelektrane na Drini a.d. Višegrad / HEDR-R-A</t>
  </si>
  <si>
    <t>Čistoća a.d. Banja Luka / CIST-R-A</t>
  </si>
  <si>
    <t>Boksit a.d. Milići / BOKS-R-A</t>
  </si>
  <si>
    <t>Revalorizacija po osnovu instrumenata zaštite</t>
  </si>
  <si>
    <t>Fer vrijednost</t>
  </si>
  <si>
    <t>Ulaganje po emitentu (naziv i oznaka HOV)</t>
  </si>
  <si>
    <t>Datum zadnje procjene</t>
  </si>
  <si>
    <t>INVESTICIONOG FONDA  za period 01.01.- 30.06.2022 godine</t>
  </si>
  <si>
    <t>IZVJEŠTAJ O NEREALIZOVANIM DOBICIMA (GUBICIMA)</t>
  </si>
  <si>
    <t>UPRAVLJAČKA NAKNADA</t>
  </si>
  <si>
    <t>Kristal Invest ad Banja Luka</t>
  </si>
  <si>
    <t>Svrha isplate</t>
  </si>
  <si>
    <t>Iznos isplate</t>
  </si>
  <si>
    <t>Prezime i ime povezanog lica</t>
  </si>
  <si>
    <t>III-ISPLATE POVEZANIM LICIMA za period od 01.01.-30.06.2022.</t>
  </si>
  <si>
    <t>III - Ukupni prihodi (I+II)</t>
  </si>
  <si>
    <t>Ukupno prihod od kamata</t>
  </si>
  <si>
    <t>Prihod od kamate</t>
  </si>
  <si>
    <t>Period držanja</t>
  </si>
  <si>
    <t>Nominalna vrijednost obveznica</t>
  </si>
  <si>
    <t xml:space="preserve">Naziv povezanog lica                                     </t>
  </si>
  <si>
    <t>Red. br.</t>
  </si>
  <si>
    <t>II - Prihodi po osnovu kamata od ulaganja u povezana lica</t>
  </si>
  <si>
    <t>Ukupno prihod od dividendi</t>
  </si>
  <si>
    <t>Prihod od dividendi</t>
  </si>
  <si>
    <t>Dividenda/akcija</t>
  </si>
  <si>
    <t>Broj držanih akcija</t>
  </si>
  <si>
    <t>I - Prihodi po osnovu dividendi od ulaganja u povezana lica</t>
  </si>
  <si>
    <t>II- PRIHODI OD POVEZANIH LICA za period od 01.01. do 30.06.2022.</t>
  </si>
  <si>
    <t>Neralizovani dobitak (gubitak)</t>
  </si>
  <si>
    <t>Fer vrijednost na dan bilansa</t>
  </si>
  <si>
    <t>Nabavna vrijednost akcija</t>
  </si>
  <si>
    <t>I - ULAGANJA U POVEZANA LICA</t>
  </si>
  <si>
    <t>Na dan 30.06.2022</t>
  </si>
  <si>
    <t xml:space="preserve">IZVJEŠTAJ O TRANSAKCIJAMA S POVEZANIM LICIMA       </t>
  </si>
  <si>
    <t>Napomena</t>
  </si>
  <si>
    <t>Dana 11.07.2022</t>
  </si>
  <si>
    <t>Dana, 11.07.2022</t>
  </si>
  <si>
    <t>Naziv investicionog fonda: OAIF Future fund</t>
  </si>
  <si>
    <t>Nenad Tomović                    Goran Klincov</t>
  </si>
  <si>
    <t>Nenad Tomović             Goran Klincov</t>
  </si>
  <si>
    <t>Nenad Tomović      Goran Klincov</t>
  </si>
  <si>
    <t>Revalorizacija fin. sredstava po fer vrijednosti kroz ostali ukupni rezultat</t>
  </si>
  <si>
    <t>Kumulativni nerealizovani  dobitak (gubitak) priznat kroz bilans uspjeha</t>
  </si>
  <si>
    <t>Nerealizovani  dobitak (gubitak) priznat kroz bilans uspjeha za tekući period</t>
  </si>
  <si>
    <t>Amortizacija diskonta (premije) fin.sredstava  po amortizovanoj vrijednosti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</si>
</sst>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K_M_-;\-* #,##0.00\ _K_M_-;_-* &quot;-&quot;??\ _K_M_-;_-@_-"/>
    <numFmt numFmtId="164" formatCode="#,##0.0000"/>
    <numFmt numFmtId="165" formatCode="000"/>
    <numFmt numFmtId="166" formatCode="_(* #,##0.00_);_(* \(#,##0.00\);_(* &quot;-&quot;??_);_(@_)"/>
    <numFmt numFmtId="167" formatCode="_(* #,##0.0000_);_(* \(#,##0.0000\);_(* &quot;-&quot;??_);_(@_)"/>
    <numFmt numFmtId="168" formatCode="_(* #,##0_);_(* \(#,##0\);_(* &quot;-&quot;??_);_(@_)"/>
    <numFmt numFmtId="169" formatCode="_(* #,##0.000000_);_(* \(#,##0.000000\);_(* &quot;-&quot;??_);_(@_)"/>
    <numFmt numFmtId="170" formatCode="_-* #,##0_-;\-* #,##0_-;_-* &quot;-&quot;??_-;_-@_-"/>
    <numFmt numFmtId="171" formatCode="#,##0.000000\ _D_i_n_."/>
    <numFmt numFmtId="172" formatCode="_-* #,##0.00_-;\-* #,##0.00_-;_-* &quot;-&quot;??_-;_-@_-"/>
    <numFmt numFmtId="173" formatCode="_-* #,##0.0000\ _K_M_-;\-* #,##0.0000\ _K_M_-;_-* &quot;-&quot;????\ _K_M_-;_-@_-"/>
    <numFmt numFmtId="174" formatCode="_-* #,##0\ _K_M_-;\-* #,##0\ _K_M_-;_-* &quot;-&quot;??\ _K_M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2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</borders>
  <cellStyleXfs count="3">
    <xf numFmtId="0" fontId="0" fillId="0" borderId="0"/>
    <xf numFmtId="0" fontId="5" fillId="0" borderId="0"/>
    <xf numFmtId="0" fontId="8" fillId="0" borderId="0"/>
  </cellStyleXfs>
  <cellXfs count="250">
    <xf numFmtId="0" fontId="0" fillId="0" borderId="0" xfId="0"/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/>
    </xf>
    <xf numFmtId="0" fontId="2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3" fillId="2" borderId="0" xfId="0" applyNumberFormat="1" applyFont="1" applyFill="1" applyBorder="1" applyAlignment="1" applyProtection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Font="1"/>
    <xf numFmtId="3" fontId="0" fillId="0" borderId="1" xfId="0" applyNumberFormat="1" applyFont="1" applyBorder="1"/>
    <xf numFmtId="0" fontId="1" fillId="2" borderId="0" xfId="0" applyNumberFormat="1" applyFont="1" applyFill="1" applyBorder="1" applyAlignment="1" applyProtection="1">
      <alignment horizontal="left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3" fontId="0" fillId="0" borderId="0" xfId="0" applyNumberFormat="1" applyFont="1"/>
    <xf numFmtId="0" fontId="1" fillId="0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/>
    <xf numFmtId="0" fontId="1" fillId="2" borderId="2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horizontal="right"/>
    </xf>
    <xf numFmtId="164" fontId="1" fillId="2" borderId="3" xfId="1" applyNumberFormat="1" applyFont="1" applyFill="1" applyBorder="1" applyAlignment="1" applyProtection="1">
      <alignment horizontal="right" vertical="center" wrapText="1"/>
    </xf>
    <xf numFmtId="0" fontId="1" fillId="2" borderId="3" xfId="1" applyNumberFormat="1" applyFont="1" applyFill="1" applyBorder="1" applyAlignment="1" applyProtection="1">
      <alignment horizontal="center" vertical="top" wrapText="1"/>
    </xf>
    <xf numFmtId="0" fontId="1" fillId="2" borderId="3" xfId="1" applyNumberFormat="1" applyFont="1" applyFill="1" applyBorder="1" applyAlignment="1" applyProtection="1">
      <alignment vertical="top" wrapText="1"/>
    </xf>
    <xf numFmtId="3" fontId="1" fillId="2" borderId="3" xfId="1" applyNumberFormat="1" applyFont="1" applyFill="1" applyBorder="1" applyAlignment="1" applyProtection="1">
      <alignment horizontal="right" vertical="center" wrapText="1"/>
    </xf>
    <xf numFmtId="166" fontId="1" fillId="0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>
      <alignment horizontal="center"/>
    </xf>
    <xf numFmtId="3" fontId="1" fillId="2" borderId="3" xfId="1" applyNumberFormat="1" applyFont="1" applyFill="1" applyBorder="1" applyAlignment="1" applyProtection="1">
      <alignment horizontal="right" vertical="top" wrapText="1"/>
    </xf>
    <xf numFmtId="0" fontId="1" fillId="2" borderId="3" xfId="1" applyNumberFormat="1" applyFont="1" applyFill="1" applyBorder="1" applyAlignment="1" applyProtection="1">
      <alignment horizontal="center" vertical="center" wrapText="1"/>
    </xf>
    <xf numFmtId="0" fontId="1" fillId="2" borderId="3" xfId="1" applyNumberFormat="1" applyFont="1" applyFill="1" applyBorder="1" applyAlignment="1" applyProtection="1">
      <alignment horizontal="center" wrapText="1"/>
    </xf>
    <xf numFmtId="0" fontId="1" fillId="2" borderId="0" xfId="1" applyNumberFormat="1" applyFont="1" applyFill="1" applyBorder="1" applyAlignment="1" applyProtection="1">
      <alignment horizontal="center"/>
    </xf>
    <xf numFmtId="167" fontId="1" fillId="2" borderId="0" xfId="1" applyNumberFormat="1" applyFont="1" applyFill="1" applyBorder="1" applyAlignment="1" applyProtection="1">
      <alignment horizontal="right"/>
    </xf>
    <xf numFmtId="166" fontId="1" fillId="2" borderId="0" xfId="1" applyNumberFormat="1" applyFont="1" applyFill="1" applyBorder="1" applyAlignment="1" applyProtection="1">
      <alignment horizontal="right"/>
    </xf>
    <xf numFmtId="168" fontId="1" fillId="2" borderId="0" xfId="1" applyNumberFormat="1" applyFont="1" applyFill="1" applyBorder="1" applyAlignment="1" applyProtection="1">
      <alignment horizontal="right"/>
    </xf>
    <xf numFmtId="168" fontId="1" fillId="2" borderId="0" xfId="1" applyNumberFormat="1" applyFont="1" applyFill="1" applyBorder="1" applyAlignment="1" applyProtection="1">
      <alignment vertical="center"/>
    </xf>
    <xf numFmtId="0" fontId="1" fillId="2" borderId="0" xfId="1" applyNumberFormat="1" applyFont="1" applyFill="1" applyBorder="1" applyAlignment="1" applyProtection="1">
      <alignment horizontal="center" vertical="center"/>
    </xf>
    <xf numFmtId="0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wrapText="1"/>
    </xf>
    <xf numFmtId="0" fontId="1" fillId="2" borderId="0" xfId="1" applyNumberFormat="1" applyFont="1" applyFill="1" applyBorder="1" applyAlignment="1" applyProtection="1">
      <alignment horizontal="right" vertical="center" wrapText="1"/>
    </xf>
    <xf numFmtId="167" fontId="1" fillId="2" borderId="0" xfId="1" applyNumberFormat="1" applyFont="1" applyFill="1" applyBorder="1" applyAlignment="1" applyProtection="1">
      <alignment horizontal="right" vertical="center" wrapText="1"/>
    </xf>
    <xf numFmtId="168" fontId="1" fillId="2" borderId="0" xfId="1" applyNumberFormat="1" applyFont="1" applyFill="1" applyBorder="1" applyAlignment="1" applyProtection="1">
      <alignment vertical="center" wrapText="1"/>
    </xf>
    <xf numFmtId="0" fontId="1" fillId="2" borderId="0" xfId="1" applyNumberFormat="1" applyFont="1" applyFill="1" applyBorder="1" applyAlignment="1" applyProtection="1">
      <alignment vertical="center" wrapText="1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166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vertical="center"/>
    </xf>
    <xf numFmtId="167" fontId="1" fillId="2" borderId="0" xfId="1" applyNumberFormat="1" applyFont="1" applyFill="1" applyBorder="1" applyAlignment="1" applyProtection="1">
      <alignment vertical="center"/>
    </xf>
    <xf numFmtId="0" fontId="1" fillId="2" borderId="2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left" wrapText="1"/>
    </xf>
    <xf numFmtId="0" fontId="1" fillId="2" borderId="0" xfId="1" applyNumberFormat="1" applyFont="1" applyFill="1" applyBorder="1" applyAlignment="1" applyProtection="1">
      <alignment horizontal="left"/>
    </xf>
    <xf numFmtId="166" fontId="1" fillId="2" borderId="0" xfId="1" applyNumberFormat="1" applyFont="1" applyFill="1" applyBorder="1" applyAlignment="1" applyProtection="1"/>
    <xf numFmtId="169" fontId="1" fillId="2" borderId="0" xfId="1" applyNumberFormat="1" applyFont="1" applyFill="1" applyBorder="1" applyAlignment="1" applyProtection="1"/>
    <xf numFmtId="167" fontId="1" fillId="2" borderId="0" xfId="1" applyNumberFormat="1" applyFont="1" applyFill="1" applyBorder="1" applyAlignment="1" applyProtection="1">
      <alignment horizontal="right" vertical="top"/>
    </xf>
    <xf numFmtId="1" fontId="1" fillId="2" borderId="0" xfId="1" applyNumberFormat="1" applyFont="1" applyFill="1" applyBorder="1" applyAlignment="1" applyProtection="1">
      <alignment horizontal="right" vertical="top" wrapText="1"/>
    </xf>
    <xf numFmtId="166" fontId="1" fillId="2" borderId="0" xfId="1" applyNumberFormat="1" applyFont="1" applyFill="1" applyBorder="1" applyAlignment="1" applyProtection="1">
      <alignment horizontal="right" vertical="top"/>
    </xf>
    <xf numFmtId="168" fontId="1" fillId="2" borderId="0" xfId="1" applyNumberFormat="1" applyFont="1" applyFill="1" applyBorder="1" applyAlignment="1" applyProtection="1">
      <alignment horizontal="right" vertical="top" wrapText="1"/>
    </xf>
    <xf numFmtId="167" fontId="1" fillId="2" borderId="0" xfId="1" applyNumberFormat="1" applyFont="1" applyFill="1" applyBorder="1" applyAlignment="1" applyProtection="1">
      <alignment horizontal="right" wrapText="1"/>
    </xf>
    <xf numFmtId="0" fontId="1" fillId="2" borderId="0" xfId="1" applyNumberFormat="1" applyFont="1" applyFill="1" applyBorder="1" applyAlignment="1" applyProtection="1">
      <alignment horizontal="center" vertical="top" wrapText="1"/>
    </xf>
    <xf numFmtId="0" fontId="1" fillId="2" borderId="0" xfId="1" applyNumberFormat="1" applyFont="1" applyFill="1" applyBorder="1" applyAlignment="1" applyProtection="1">
      <alignment horizontal="left" vertical="center" wrapText="1"/>
    </xf>
    <xf numFmtId="169" fontId="1" fillId="2" borderId="4" xfId="1" applyNumberFormat="1" applyFont="1" applyFill="1" applyBorder="1" applyAlignment="1" applyProtection="1"/>
    <xf numFmtId="167" fontId="1" fillId="2" borderId="3" xfId="1" applyNumberFormat="1" applyFont="1" applyFill="1" applyBorder="1" applyAlignment="1" applyProtection="1">
      <alignment horizontal="right" vertical="center" wrapText="1"/>
    </xf>
    <xf numFmtId="2" fontId="1" fillId="2" borderId="3" xfId="1" applyNumberFormat="1" applyFont="1" applyFill="1" applyBorder="1" applyAlignment="1" applyProtection="1">
      <alignment horizontal="right" vertical="top" wrapText="1"/>
    </xf>
    <xf numFmtId="166" fontId="1" fillId="2" borderId="3" xfId="1" applyNumberFormat="1" applyFont="1" applyFill="1" applyBorder="1" applyAlignment="1" applyProtection="1">
      <alignment horizontal="right" vertical="center" wrapText="1"/>
    </xf>
    <xf numFmtId="166" fontId="1" fillId="2" borderId="3" xfId="1" applyNumberFormat="1" applyFont="1" applyFill="1" applyBorder="1" applyAlignment="1" applyProtection="1">
      <alignment horizontal="right" vertical="top" wrapText="1"/>
    </xf>
    <xf numFmtId="166" fontId="1" fillId="2" borderId="3" xfId="1" applyNumberFormat="1" applyFont="1" applyFill="1" applyBorder="1" applyAlignment="1" applyProtection="1">
      <alignment horizontal="right" vertical="top"/>
    </xf>
    <xf numFmtId="167" fontId="1" fillId="2" borderId="3" xfId="1" applyNumberFormat="1" applyFont="1" applyFill="1" applyBorder="1" applyAlignment="1" applyProtection="1">
      <alignment horizontal="right" vertical="top"/>
    </xf>
    <xf numFmtId="168" fontId="1" fillId="2" borderId="3" xfId="1" applyNumberFormat="1" applyFont="1" applyFill="1" applyBorder="1" applyAlignment="1" applyProtection="1">
      <alignment vertical="center"/>
    </xf>
    <xf numFmtId="0" fontId="1" fillId="2" borderId="3" xfId="1" applyNumberFormat="1" applyFont="1" applyFill="1" applyBorder="1" applyAlignment="1" applyProtection="1">
      <alignment horizontal="center" vertical="center"/>
    </xf>
    <xf numFmtId="0" fontId="1" fillId="2" borderId="3" xfId="1" applyNumberFormat="1" applyFont="1" applyFill="1" applyBorder="1" applyAlignment="1" applyProtection="1">
      <alignment horizontal="left" vertical="center" wrapText="1"/>
    </xf>
    <xf numFmtId="0" fontId="1" fillId="2" borderId="4" xfId="1" applyNumberFormat="1" applyFont="1" applyFill="1" applyBorder="1" applyAlignment="1" applyProtection="1"/>
    <xf numFmtId="168" fontId="1" fillId="2" borderId="3" xfId="1" applyNumberFormat="1" applyFont="1" applyFill="1" applyBorder="1" applyAlignment="1" applyProtection="1">
      <alignment horizontal="center" vertical="center" wrapText="1"/>
    </xf>
    <xf numFmtId="167" fontId="7" fillId="2" borderId="0" xfId="1" applyNumberFormat="1" applyFont="1" applyFill="1" applyBorder="1" applyAlignment="1" applyProtection="1">
      <alignment horizontal="right"/>
    </xf>
    <xf numFmtId="0" fontId="7" fillId="2" borderId="0" xfId="1" applyNumberFormat="1" applyFont="1" applyFill="1" applyBorder="1" applyAlignment="1" applyProtection="1">
      <alignment horizontal="right"/>
    </xf>
    <xf numFmtId="166" fontId="7" fillId="2" borderId="0" xfId="1" applyNumberFormat="1" applyFont="1" applyFill="1" applyBorder="1" applyAlignment="1" applyProtection="1">
      <alignment horizontal="right"/>
    </xf>
    <xf numFmtId="168" fontId="7" fillId="2" borderId="0" xfId="1" applyNumberFormat="1" applyFont="1" applyFill="1" applyBorder="1" applyAlignment="1" applyProtection="1">
      <alignment horizontal="right"/>
    </xf>
    <xf numFmtId="168" fontId="7" fillId="2" borderId="0" xfId="1" applyNumberFormat="1" applyFont="1" applyFill="1" applyBorder="1" applyAlignment="1" applyProtection="1">
      <alignment vertical="center"/>
    </xf>
    <xf numFmtId="0" fontId="7" fillId="2" borderId="0" xfId="1" applyNumberFormat="1" applyFont="1" applyFill="1" applyBorder="1" applyAlignment="1" applyProtection="1">
      <alignment horizontal="center"/>
    </xf>
    <xf numFmtId="0" fontId="7" fillId="2" borderId="0" xfId="1" applyNumberFormat="1" applyFont="1" applyFill="1" applyBorder="1" applyAlignment="1" applyProtection="1">
      <alignment horizontal="center" vertical="center"/>
    </xf>
    <xf numFmtId="0" fontId="7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horizontal="center" wrapText="1"/>
    </xf>
    <xf numFmtId="0" fontId="1" fillId="2" borderId="0" xfId="1" applyNumberFormat="1" applyFont="1" applyFill="1" applyBorder="1" applyAlignment="1" applyProtection="1">
      <alignment horizontal="left" vertical="top"/>
    </xf>
    <xf numFmtId="170" fontId="1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horizontal="center" vertical="top"/>
    </xf>
    <xf numFmtId="171" fontId="1" fillId="2" borderId="3" xfId="1" applyNumberFormat="1" applyFont="1" applyFill="1" applyBorder="1" applyAlignment="1" applyProtection="1">
      <alignment horizontal="center" vertical="top" wrapText="1"/>
    </xf>
    <xf numFmtId="4" fontId="1" fillId="2" borderId="3" xfId="1" applyNumberFormat="1" applyFont="1" applyFill="1" applyBorder="1" applyAlignment="1" applyProtection="1">
      <alignment horizontal="right" vertical="center" wrapText="1"/>
    </xf>
    <xf numFmtId="172" fontId="1" fillId="2" borderId="0" xfId="1" applyNumberFormat="1" applyFont="1" applyFill="1" applyBorder="1" applyAlignment="1" applyProtection="1"/>
    <xf numFmtId="170" fontId="1" fillId="2" borderId="0" xfId="1" applyNumberFormat="1" applyFont="1" applyFill="1" applyBorder="1" applyAlignment="1" applyProtection="1"/>
    <xf numFmtId="0" fontId="1" fillId="0" borderId="2" xfId="1" applyNumberFormat="1" applyFont="1" applyFill="1" applyBorder="1" applyAlignment="1" applyProtection="1">
      <alignment horizontal="left"/>
    </xf>
    <xf numFmtId="0" fontId="1" fillId="0" borderId="0" xfId="1" applyNumberFormat="1" applyFont="1" applyFill="1" applyBorder="1" applyAlignment="1" applyProtection="1">
      <alignment horizontal="left"/>
    </xf>
    <xf numFmtId="4" fontId="1" fillId="2" borderId="3" xfId="1" applyNumberFormat="1" applyFont="1" applyFill="1" applyBorder="1" applyAlignment="1" applyProtection="1">
      <alignment horizontal="right" wrapText="1"/>
    </xf>
    <xf numFmtId="0" fontId="1" fillId="2" borderId="3" xfId="1" applyNumberFormat="1" applyFont="1" applyFill="1" applyBorder="1" applyAlignment="1" applyProtection="1">
      <alignment wrapText="1"/>
    </xf>
    <xf numFmtId="0" fontId="1" fillId="2" borderId="7" xfId="1" applyNumberFormat="1" applyFont="1" applyFill="1" applyBorder="1" applyAlignment="1" applyProtection="1">
      <alignment wrapText="1"/>
    </xf>
    <xf numFmtId="0" fontId="1" fillId="0" borderId="0" xfId="1" applyNumberFormat="1" applyFont="1" applyFill="1" applyBorder="1" applyAlignment="1" applyProtection="1">
      <alignment horizontal="center" vertical="center"/>
    </xf>
    <xf numFmtId="0" fontId="1" fillId="2" borderId="0" xfId="1" applyNumberFormat="1" applyFont="1" applyFill="1" applyBorder="1" applyAlignment="1" applyProtection="1">
      <alignment horizontal="right" wrapText="1"/>
    </xf>
    <xf numFmtId="164" fontId="1" fillId="2" borderId="3" xfId="1" applyNumberFormat="1" applyFont="1" applyFill="1" applyBorder="1" applyAlignment="1" applyProtection="1"/>
    <xf numFmtId="4" fontId="1" fillId="2" borderId="3" xfId="1" applyNumberFormat="1" applyFont="1" applyFill="1" applyBorder="1" applyAlignment="1" applyProtection="1"/>
    <xf numFmtId="0" fontId="1" fillId="2" borderId="3" xfId="1" applyNumberFormat="1" applyFont="1" applyFill="1" applyBorder="1" applyAlignment="1" applyProtection="1">
      <alignment horizontal="left"/>
    </xf>
    <xf numFmtId="0" fontId="1" fillId="2" borderId="3" xfId="1" applyNumberFormat="1" applyFont="1" applyFill="1" applyBorder="1" applyAlignment="1" applyProtection="1"/>
    <xf numFmtId="43" fontId="1" fillId="2" borderId="0" xfId="1" applyNumberFormat="1" applyFont="1" applyFill="1" applyBorder="1" applyAlignment="1" applyProtection="1"/>
    <xf numFmtId="173" fontId="1" fillId="2" borderId="0" xfId="1" applyNumberFormat="1" applyFont="1" applyFill="1" applyBorder="1" applyAlignment="1" applyProtection="1"/>
    <xf numFmtId="164" fontId="1" fillId="2" borderId="3" xfId="1" applyNumberFormat="1" applyFont="1" applyFill="1" applyBorder="1" applyAlignment="1" applyProtection="1">
      <alignment horizontal="center"/>
    </xf>
    <xf numFmtId="0" fontId="7" fillId="2" borderId="0" xfId="1" applyNumberFormat="1" applyFont="1" applyFill="1" applyBorder="1" applyAlignment="1" applyProtection="1"/>
    <xf numFmtId="4" fontId="1" fillId="2" borderId="3" xfId="1" applyNumberFormat="1" applyFont="1" applyFill="1" applyBorder="1" applyAlignment="1" applyProtection="1">
      <alignment horizontal="center" wrapText="1"/>
    </xf>
    <xf numFmtId="174" fontId="1" fillId="2" borderId="0" xfId="1" applyNumberFormat="1" applyFont="1" applyFill="1" applyBorder="1" applyAlignment="1" applyProtection="1"/>
    <xf numFmtId="166" fontId="1" fillId="2" borderId="3" xfId="1" applyNumberFormat="1" applyFont="1" applyFill="1" applyBorder="1" applyAlignment="1" applyProtection="1">
      <alignment horizontal="center" wrapText="1"/>
    </xf>
    <xf numFmtId="168" fontId="1" fillId="2" borderId="3" xfId="1" applyNumberFormat="1" applyFont="1" applyFill="1" applyBorder="1" applyAlignment="1" applyProtection="1">
      <alignment horizontal="center" wrapText="1"/>
    </xf>
    <xf numFmtId="0" fontId="1" fillId="2" borderId="3" xfId="1" applyNumberFormat="1" applyFont="1" applyFill="1" applyBorder="1" applyAlignment="1" applyProtection="1">
      <alignment horizontal="left" wrapText="1"/>
    </xf>
    <xf numFmtId="168" fontId="1" fillId="2" borderId="0" xfId="1" applyNumberFormat="1" applyFont="1" applyFill="1" applyBorder="1" applyAlignment="1" applyProtection="1"/>
    <xf numFmtId="166" fontId="1" fillId="2" borderId="0" xfId="1" applyNumberFormat="1" applyFont="1" applyFill="1" applyBorder="1" applyAlignment="1" applyProtection="1">
      <alignment horizontal="right" wrapText="1"/>
    </xf>
    <xf numFmtId="168" fontId="1" fillId="2" borderId="0" xfId="1" applyNumberFormat="1" applyFont="1" applyFill="1" applyBorder="1" applyAlignment="1" applyProtection="1">
      <alignment horizontal="right" wrapText="1"/>
    </xf>
    <xf numFmtId="166" fontId="1" fillId="2" borderId="3" xfId="1" applyNumberFormat="1" applyFont="1" applyFill="1" applyBorder="1" applyAlignment="1" applyProtection="1">
      <alignment horizontal="right" wrapText="1"/>
    </xf>
    <xf numFmtId="14" fontId="1" fillId="2" borderId="3" xfId="1" applyNumberFormat="1" applyFont="1" applyFill="1" applyBorder="1" applyAlignment="1" applyProtection="1">
      <alignment horizontal="center" wrapText="1"/>
    </xf>
    <xf numFmtId="174" fontId="1" fillId="2" borderId="3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vertical="center" wrapText="1"/>
    </xf>
    <xf numFmtId="14" fontId="1" fillId="0" borderId="0" xfId="1" applyNumberFormat="1" applyFont="1" applyFill="1" applyBorder="1" applyAlignment="1" applyProtection="1"/>
    <xf numFmtId="168" fontId="1" fillId="2" borderId="0" xfId="1" applyNumberFormat="1" applyFont="1" applyFill="1" applyBorder="1" applyAlignment="1" applyProtection="1">
      <alignment horizontal="center"/>
    </xf>
    <xf numFmtId="0" fontId="1" fillId="0" borderId="3" xfId="1" applyNumberFormat="1" applyFont="1" applyFill="1" applyBorder="1" applyAlignment="1" applyProtection="1">
      <alignment horizontal="center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/>
    </xf>
    <xf numFmtId="0" fontId="0" fillId="0" borderId="1" xfId="0" applyFont="1" applyBorder="1" applyAlignment="1">
      <alignment horizontal="center"/>
    </xf>
    <xf numFmtId="3" fontId="4" fillId="0" borderId="1" xfId="0" applyNumberFormat="1" applyFont="1" applyBorder="1"/>
    <xf numFmtId="3" fontId="4" fillId="0" borderId="1" xfId="0" applyNumberFormat="1" applyFont="1" applyFill="1" applyBorder="1"/>
    <xf numFmtId="164" fontId="4" fillId="0" borderId="1" xfId="0" applyNumberFormat="1" applyFont="1" applyBorder="1"/>
    <xf numFmtId="0" fontId="3" fillId="0" borderId="0" xfId="0" applyNumberFormat="1" applyFont="1" applyFill="1" applyBorder="1" applyAlignment="1" applyProtection="1"/>
    <xf numFmtId="0" fontId="4" fillId="0" borderId="0" xfId="0" applyFont="1" applyFill="1"/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/>
    <xf numFmtId="0" fontId="4" fillId="0" borderId="0" xfId="0" applyFont="1" applyFill="1" applyAlignment="1">
      <alignment horizontal="left" wrapText="1"/>
    </xf>
    <xf numFmtId="0" fontId="3" fillId="2" borderId="0" xfId="0" applyNumberFormat="1" applyFont="1" applyFill="1" applyBorder="1" applyAlignment="1" applyProtection="1">
      <alignment vertic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right"/>
    </xf>
    <xf numFmtId="3" fontId="4" fillId="0" borderId="1" xfId="0" applyNumberFormat="1" applyFont="1" applyBorder="1" applyAlignment="1">
      <alignment vertical="top"/>
    </xf>
    <xf numFmtId="0" fontId="0" fillId="0" borderId="1" xfId="0" applyFont="1" applyBorder="1" applyAlignment="1">
      <alignment wrapText="1"/>
    </xf>
    <xf numFmtId="1" fontId="0" fillId="0" borderId="0" xfId="0" applyNumberFormat="1" applyFont="1"/>
    <xf numFmtId="0" fontId="4" fillId="0" borderId="1" xfId="0" applyFont="1" applyFill="1" applyBorder="1" applyAlignment="1">
      <alignment wrapText="1"/>
    </xf>
    <xf numFmtId="0" fontId="3" fillId="0" borderId="0" xfId="0" applyNumberFormat="1" applyFont="1" applyFill="1" applyBorder="1" applyAlignment="1" applyProtection="1">
      <alignment horizontal="right"/>
    </xf>
    <xf numFmtId="0" fontId="4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right"/>
    </xf>
    <xf numFmtId="164" fontId="1" fillId="2" borderId="3" xfId="1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horizontal="left" wrapText="1"/>
    </xf>
    <xf numFmtId="0" fontId="3" fillId="2" borderId="0" xfId="1" applyNumberFormat="1" applyFont="1" applyFill="1" applyBorder="1" applyAlignment="1" applyProtection="1"/>
    <xf numFmtId="0" fontId="3" fillId="2" borderId="0" xfId="1" applyNumberFormat="1" applyFont="1" applyFill="1" applyBorder="1" applyAlignment="1" applyProtection="1">
      <alignment horizontal="left" vertical="center"/>
    </xf>
    <xf numFmtId="3" fontId="3" fillId="2" borderId="0" xfId="1" applyNumberFormat="1" applyFont="1" applyFill="1" applyBorder="1" applyAlignment="1" applyProtection="1"/>
    <xf numFmtId="0" fontId="3" fillId="2" borderId="0" xfId="1" applyNumberFormat="1" applyFont="1" applyFill="1" applyBorder="1" applyAlignment="1" applyProtection="1">
      <alignment horizontal="center"/>
    </xf>
    <xf numFmtId="3" fontId="3" fillId="2" borderId="0" xfId="1" applyNumberFormat="1" applyFont="1" applyFill="1" applyBorder="1" applyAlignment="1" applyProtection="1">
      <alignment horizontal="center"/>
    </xf>
    <xf numFmtId="0" fontId="3" fillId="2" borderId="3" xfId="1" applyNumberFormat="1" applyFont="1" applyFill="1" applyBorder="1" applyAlignment="1" applyProtection="1">
      <alignment horizontal="center" vertical="center" wrapText="1"/>
    </xf>
    <xf numFmtId="3" fontId="3" fillId="2" borderId="3" xfId="1" applyNumberFormat="1" applyFont="1" applyFill="1" applyBorder="1" applyAlignment="1" applyProtection="1">
      <alignment horizontal="center" vertical="center" wrapText="1"/>
    </xf>
    <xf numFmtId="0" fontId="3" fillId="2" borderId="3" xfId="2" applyNumberFormat="1" applyFont="1" applyFill="1" applyBorder="1" applyAlignment="1" applyProtection="1">
      <alignment horizontal="center" vertical="center" wrapText="1"/>
    </xf>
    <xf numFmtId="0" fontId="3" fillId="2" borderId="3" xfId="1" applyNumberFormat="1" applyFont="1" applyFill="1" applyBorder="1" applyAlignment="1" applyProtection="1">
      <alignment horizontal="center" vertical="top" wrapText="1"/>
    </xf>
    <xf numFmtId="3" fontId="3" fillId="2" borderId="3" xfId="1" applyNumberFormat="1" applyFont="1" applyFill="1" applyBorder="1" applyAlignment="1" applyProtection="1">
      <alignment horizontal="center" vertical="top" wrapText="1"/>
    </xf>
    <xf numFmtId="14" fontId="3" fillId="2" borderId="3" xfId="1" applyNumberFormat="1" applyFont="1" applyFill="1" applyBorder="1" applyAlignment="1" applyProtection="1">
      <alignment vertical="top"/>
    </xf>
    <xf numFmtId="0" fontId="3" fillId="2" borderId="7" xfId="1" applyNumberFormat="1" applyFont="1" applyFill="1" applyBorder="1" applyAlignment="1" applyProtection="1">
      <alignment horizontal="left" vertical="top"/>
    </xf>
    <xf numFmtId="166" fontId="3" fillId="2" borderId="9" xfId="1" applyNumberFormat="1" applyFont="1" applyFill="1" applyBorder="1" applyAlignment="1" applyProtection="1">
      <alignment vertical="top" wrapText="1"/>
    </xf>
    <xf numFmtId="0" fontId="3" fillId="2" borderId="7" xfId="1" applyNumberFormat="1" applyFont="1" applyFill="1" applyBorder="1" applyAlignment="1" applyProtection="1">
      <alignment horizontal="left" vertical="center"/>
    </xf>
    <xf numFmtId="166" fontId="3" fillId="2" borderId="3" xfId="1" applyNumberFormat="1" applyFont="1" applyFill="1" applyBorder="1" applyAlignment="1" applyProtection="1">
      <alignment vertical="top" wrapText="1"/>
    </xf>
    <xf numFmtId="0" fontId="3" fillId="2" borderId="0" xfId="1" applyNumberFormat="1" applyFont="1" applyFill="1" applyBorder="1" applyAlignment="1" applyProtection="1">
      <alignment horizontal="left"/>
    </xf>
    <xf numFmtId="0" fontId="3" fillId="2" borderId="2" xfId="1" applyNumberFormat="1" applyFont="1" applyFill="1" applyBorder="1" applyAlignment="1" applyProtection="1">
      <alignment horizontal="left"/>
    </xf>
    <xf numFmtId="3" fontId="4" fillId="0" borderId="0" xfId="0" applyNumberFormat="1" applyFont="1"/>
    <xf numFmtId="4" fontId="1" fillId="2" borderId="0" xfId="1" applyNumberFormat="1" applyFont="1" applyFill="1" applyBorder="1" applyAlignment="1" applyProtection="1"/>
    <xf numFmtId="0" fontId="1" fillId="2" borderId="2" xfId="1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 wrapText="1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2" xfId="1" applyNumberFormat="1" applyFont="1" applyFill="1" applyBorder="1" applyAlignment="1" applyProtection="1">
      <alignment horizontal="center" wrapText="1"/>
    </xf>
    <xf numFmtId="0" fontId="1" fillId="2" borderId="0" xfId="1" applyNumberFormat="1" applyFont="1" applyFill="1" applyBorder="1" applyAlignment="1" applyProtection="1">
      <alignment horizontal="center" vertical="center"/>
    </xf>
    <xf numFmtId="0" fontId="1" fillId="2" borderId="0" xfId="1" applyNumberFormat="1" applyFont="1" applyFill="1" applyBorder="1" applyAlignment="1" applyProtection="1">
      <alignment horizontal="center" wrapText="1"/>
    </xf>
    <xf numFmtId="167" fontId="1" fillId="2" borderId="9" xfId="1" applyNumberFormat="1" applyFont="1" applyFill="1" applyBorder="1" applyAlignment="1" applyProtection="1">
      <alignment horizontal="center" vertical="center" wrapText="1"/>
    </xf>
    <xf numFmtId="167" fontId="1" fillId="2" borderId="5" xfId="1" applyNumberFormat="1" applyFont="1" applyFill="1" applyBorder="1" applyAlignment="1" applyProtection="1">
      <alignment horizontal="center" vertical="center" wrapText="1"/>
    </xf>
    <xf numFmtId="0" fontId="1" fillId="2" borderId="9" xfId="1" applyNumberFormat="1" applyFont="1" applyFill="1" applyBorder="1" applyAlignment="1" applyProtection="1">
      <alignment horizontal="center" vertical="center" textRotation="90" wrapText="1"/>
    </xf>
    <xf numFmtId="0" fontId="1" fillId="2" borderId="8" xfId="1" applyNumberFormat="1" applyFont="1" applyFill="1" applyBorder="1" applyAlignment="1" applyProtection="1">
      <alignment horizontal="center" vertical="center" textRotation="90" wrapText="1"/>
    </xf>
    <xf numFmtId="0" fontId="1" fillId="2" borderId="5" xfId="1" applyNumberFormat="1" applyFont="1" applyFill="1" applyBorder="1" applyAlignment="1" applyProtection="1">
      <alignment horizontal="center" vertical="center" textRotation="90" wrapText="1"/>
    </xf>
    <xf numFmtId="168" fontId="1" fillId="2" borderId="9" xfId="1" applyNumberFormat="1" applyFont="1" applyFill="1" applyBorder="1" applyAlignment="1" applyProtection="1">
      <alignment horizontal="center" vertical="center" textRotation="90" wrapText="1"/>
    </xf>
    <xf numFmtId="168" fontId="1" fillId="2" borderId="8" xfId="1" applyNumberFormat="1" applyFont="1" applyFill="1" applyBorder="1" applyAlignment="1" applyProtection="1">
      <alignment horizontal="center" vertical="center" textRotation="90" wrapText="1"/>
    </xf>
    <xf numFmtId="168" fontId="1" fillId="2" borderId="5" xfId="1" applyNumberFormat="1" applyFont="1" applyFill="1" applyBorder="1" applyAlignment="1" applyProtection="1">
      <alignment horizontal="center" vertical="center" textRotation="90" wrapText="1"/>
    </xf>
    <xf numFmtId="166" fontId="1" fillId="2" borderId="9" xfId="1" applyNumberFormat="1" applyFont="1" applyFill="1" applyBorder="1" applyAlignment="1" applyProtection="1">
      <alignment horizontal="center" vertical="center" wrapText="1"/>
    </xf>
    <xf numFmtId="166" fontId="1" fillId="2" borderId="5" xfId="1" applyNumberFormat="1" applyFont="1" applyFill="1" applyBorder="1" applyAlignment="1" applyProtection="1">
      <alignment horizontal="center" vertical="center" wrapText="1"/>
    </xf>
    <xf numFmtId="0" fontId="1" fillId="2" borderId="7" xfId="1" applyNumberFormat="1" applyFont="1" applyFill="1" applyBorder="1" applyAlignment="1" applyProtection="1">
      <alignment horizontal="center" vertical="center" wrapText="1"/>
    </xf>
    <xf numFmtId="0" fontId="1" fillId="2" borderId="6" xfId="1" applyNumberFormat="1" applyFont="1" applyFill="1" applyBorder="1" applyAlignment="1" applyProtection="1">
      <alignment horizontal="center" vertical="center" wrapText="1"/>
    </xf>
    <xf numFmtId="0" fontId="1" fillId="2" borderId="4" xfId="1" applyNumberFormat="1" applyFont="1" applyFill="1" applyBorder="1" applyAlignment="1" applyProtection="1">
      <alignment horizontal="center" vertical="center" wrapText="1"/>
    </xf>
    <xf numFmtId="168" fontId="1" fillId="2" borderId="9" xfId="1" applyNumberFormat="1" applyFont="1" applyFill="1" applyBorder="1" applyAlignment="1" applyProtection="1">
      <alignment horizontal="center" vertical="center" wrapText="1"/>
    </xf>
    <xf numFmtId="168" fontId="1" fillId="2" borderId="5" xfId="1" applyNumberFormat="1" applyFont="1" applyFill="1" applyBorder="1" applyAlignment="1" applyProtection="1">
      <alignment horizontal="center" vertical="center" wrapText="1"/>
    </xf>
    <xf numFmtId="0" fontId="1" fillId="2" borderId="7" xfId="1" applyNumberFormat="1" applyFont="1" applyFill="1" applyBorder="1" applyAlignment="1" applyProtection="1">
      <alignment horizontal="center" wrapText="1"/>
    </xf>
    <xf numFmtId="0" fontId="1" fillId="2" borderId="6" xfId="1" applyNumberFormat="1" applyFont="1" applyFill="1" applyBorder="1" applyAlignment="1" applyProtection="1">
      <alignment horizontal="center" wrapText="1"/>
    </xf>
    <xf numFmtId="0" fontId="1" fillId="2" borderId="4" xfId="1" applyNumberFormat="1" applyFont="1" applyFill="1" applyBorder="1" applyAlignment="1" applyProtection="1">
      <alignment horizontal="center" wrapText="1"/>
    </xf>
    <xf numFmtId="0" fontId="1" fillId="2" borderId="2" xfId="1" applyNumberFormat="1" applyFont="1" applyFill="1" applyBorder="1" applyAlignment="1" applyProtection="1">
      <alignment horizontal="center"/>
    </xf>
    <xf numFmtId="0" fontId="1" fillId="2" borderId="9" xfId="1" applyNumberFormat="1" applyFont="1" applyFill="1" applyBorder="1" applyAlignment="1" applyProtection="1">
      <alignment horizontal="center" vertical="center"/>
    </xf>
    <xf numFmtId="0" fontId="1" fillId="2" borderId="5" xfId="1" applyNumberFormat="1" applyFont="1" applyFill="1" applyBorder="1" applyAlignment="1" applyProtection="1">
      <alignment horizontal="center" vertical="center"/>
    </xf>
    <xf numFmtId="0" fontId="1" fillId="0" borderId="0" xfId="1" applyNumberFormat="1" applyFont="1" applyFill="1" applyBorder="1" applyAlignment="1" applyProtection="1">
      <alignment horizontal="center" wrapText="1"/>
    </xf>
    <xf numFmtId="0" fontId="1" fillId="2" borderId="12" xfId="1" applyNumberFormat="1" applyFont="1" applyFill="1" applyBorder="1" applyAlignment="1" applyProtection="1">
      <alignment horizontal="center" vertical="center" wrapText="1"/>
    </xf>
    <xf numFmtId="0" fontId="1" fillId="2" borderId="11" xfId="1" applyNumberFormat="1" applyFont="1" applyFill="1" applyBorder="1" applyAlignment="1" applyProtection="1">
      <alignment horizontal="center" vertical="center" wrapText="1"/>
    </xf>
    <xf numFmtId="0" fontId="1" fillId="2" borderId="10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/>
    </xf>
    <xf numFmtId="174" fontId="1" fillId="2" borderId="9" xfId="1" applyNumberFormat="1" applyFont="1" applyFill="1" applyBorder="1" applyAlignment="1" applyProtection="1">
      <alignment horizontal="center" vertical="center" wrapText="1"/>
    </xf>
    <xf numFmtId="174" fontId="1" fillId="2" borderId="5" xfId="1" applyNumberFormat="1" applyFont="1" applyFill="1" applyBorder="1" applyAlignment="1" applyProtection="1">
      <alignment horizontal="center" vertical="center" wrapText="1"/>
    </xf>
    <xf numFmtId="166" fontId="1" fillId="2" borderId="8" xfId="1" applyNumberFormat="1" applyFont="1" applyFill="1" applyBorder="1" applyAlignment="1" applyProtection="1">
      <alignment horizontal="center" vertical="center" wrapText="1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0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5" xfId="1" applyNumberFormat="1" applyFont="1" applyFill="1" applyBorder="1" applyAlignment="1" applyProtection="1">
      <alignment horizontal="center" vertical="center" wrapText="1"/>
    </xf>
    <xf numFmtId="0" fontId="1" fillId="2" borderId="8" xfId="1" applyNumberFormat="1" applyFont="1" applyFill="1" applyBorder="1" applyAlignment="1" applyProtection="1">
      <alignment horizontal="center" vertical="center" wrapText="1"/>
    </xf>
    <xf numFmtId="0" fontId="1" fillId="2" borderId="15" xfId="1" applyNumberFormat="1" applyFont="1" applyFill="1" applyBorder="1" applyAlignment="1" applyProtection="1">
      <alignment horizontal="center"/>
    </xf>
    <xf numFmtId="0" fontId="1" fillId="2" borderId="14" xfId="1" applyNumberFormat="1" applyFont="1" applyFill="1" applyBorder="1" applyAlignment="1" applyProtection="1">
      <alignment horizontal="center"/>
    </xf>
    <xf numFmtId="0" fontId="1" fillId="2" borderId="13" xfId="1" applyNumberFormat="1" applyFont="1" applyFill="1" applyBorder="1" applyAlignment="1" applyProtection="1">
      <alignment horizontal="center"/>
    </xf>
    <xf numFmtId="168" fontId="1" fillId="2" borderId="8" xfId="1" applyNumberFormat="1" applyFont="1" applyFill="1" applyBorder="1" applyAlignment="1" applyProtection="1">
      <alignment horizontal="center" vertical="center" wrapText="1"/>
    </xf>
    <xf numFmtId="0" fontId="3" fillId="2" borderId="0" xfId="1" applyNumberFormat="1" applyFont="1" applyFill="1" applyBorder="1" applyAlignment="1" applyProtection="1">
      <alignment horizontal="center"/>
    </xf>
    <xf numFmtId="166" fontId="1" fillId="0" borderId="7" xfId="1" applyNumberFormat="1" applyFont="1" applyFill="1" applyBorder="1" applyAlignment="1" applyProtection="1">
      <alignment horizontal="center"/>
    </xf>
    <xf numFmtId="166" fontId="1" fillId="0" borderId="4" xfId="1" applyNumberFormat="1" applyFont="1" applyFill="1" applyBorder="1" applyAlignment="1" applyProtection="1">
      <alignment horizontal="center"/>
    </xf>
    <xf numFmtId="166" fontId="1" fillId="2" borderId="7" xfId="1" applyNumberFormat="1" applyFont="1" applyFill="1" applyBorder="1" applyAlignment="1" applyProtection="1">
      <alignment horizontal="right"/>
    </xf>
    <xf numFmtId="166" fontId="1" fillId="2" borderId="6" xfId="1" applyNumberFormat="1" applyFont="1" applyFill="1" applyBorder="1" applyAlignment="1" applyProtection="1">
      <alignment horizontal="right"/>
    </xf>
    <xf numFmtId="166" fontId="1" fillId="2" borderId="4" xfId="1" applyNumberFormat="1" applyFont="1" applyFill="1" applyBorder="1" applyAlignment="1" applyProtection="1">
      <alignment horizontal="right"/>
    </xf>
    <xf numFmtId="0" fontId="1" fillId="0" borderId="7" xfId="1" applyNumberFormat="1" applyFont="1" applyFill="1" applyBorder="1" applyAlignment="1" applyProtection="1">
      <alignment horizontal="center"/>
    </xf>
    <xf numFmtId="0" fontId="1" fillId="0" borderId="4" xfId="1" applyNumberFormat="1" applyFont="1" applyFill="1" applyBorder="1" applyAlignment="1" applyProtection="1">
      <alignment horizontal="center"/>
    </xf>
    <xf numFmtId="0" fontId="1" fillId="0" borderId="7" xfId="1" applyNumberFormat="1" applyFont="1" applyFill="1" applyBorder="1" applyAlignment="1" applyProtection="1">
      <alignment horizontal="left"/>
    </xf>
    <xf numFmtId="0" fontId="1" fillId="0" borderId="6" xfId="1" applyNumberFormat="1" applyFont="1" applyFill="1" applyBorder="1" applyAlignment="1" applyProtection="1">
      <alignment horizontal="left"/>
    </xf>
    <xf numFmtId="0" fontId="1" fillId="0" borderId="4" xfId="1" applyNumberFormat="1" applyFont="1" applyFill="1" applyBorder="1" applyAlignment="1" applyProtection="1">
      <alignment horizontal="left"/>
    </xf>
    <xf numFmtId="0" fontId="1" fillId="0" borderId="7" xfId="1" applyNumberFormat="1" applyFont="1" applyFill="1" applyBorder="1" applyAlignment="1" applyProtection="1">
      <alignment horizontal="left" vertical="center" wrapText="1"/>
    </xf>
    <xf numFmtId="0" fontId="1" fillId="0" borderId="4" xfId="1" applyNumberFormat="1" applyFont="1" applyFill="1" applyBorder="1" applyAlignment="1" applyProtection="1">
      <alignment horizontal="left" vertical="center" wrapText="1"/>
    </xf>
    <xf numFmtId="0" fontId="1" fillId="0" borderId="0" xfId="1" applyNumberFormat="1" applyFont="1" applyFill="1" applyBorder="1" applyAlignment="1" applyProtection="1">
      <alignment horizontal="left"/>
    </xf>
    <xf numFmtId="0" fontId="1" fillId="0" borderId="7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168" fontId="1" fillId="0" borderId="7" xfId="1" applyNumberFormat="1" applyFont="1" applyFill="1" applyBorder="1" applyAlignment="1" applyProtection="1">
      <alignment horizontal="center"/>
    </xf>
    <xf numFmtId="168" fontId="1" fillId="0" borderId="4" xfId="1" applyNumberFormat="1" applyFont="1" applyFill="1" applyBorder="1" applyAlignment="1" applyProtection="1">
      <alignment horizontal="center"/>
    </xf>
    <xf numFmtId="0" fontId="1" fillId="0" borderId="6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/>
    </xf>
    <xf numFmtId="0" fontId="1" fillId="0" borderId="7" xfId="1" applyNumberFormat="1" applyFont="1" applyFill="1" applyBorder="1" applyAlignment="1" applyProtection="1"/>
    <xf numFmtId="0" fontId="1" fillId="0" borderId="6" xfId="1" applyNumberFormat="1" applyFont="1" applyFill="1" applyBorder="1" applyAlignment="1" applyProtection="1"/>
    <xf numFmtId="0" fontId="1" fillId="0" borderId="4" xfId="1" applyNumberFormat="1" applyFont="1" applyFill="1" applyBorder="1" applyAlignment="1" applyProtection="1"/>
    <xf numFmtId="0" fontId="1" fillId="0" borderId="7" xfId="1" applyNumberFormat="1" applyFont="1" applyFill="1" applyBorder="1" applyAlignment="1" applyProtection="1">
      <alignment horizontal="left" vertical="center"/>
    </xf>
    <xf numFmtId="0" fontId="1" fillId="0" borderId="6" xfId="1" applyNumberFormat="1" applyFont="1" applyFill="1" applyBorder="1" applyAlignment="1" applyProtection="1">
      <alignment horizontal="left" vertical="center"/>
    </xf>
    <xf numFmtId="0" fontId="1" fillId="0" borderId="4" xfId="1" applyNumberFormat="1" applyFont="1" applyFill="1" applyBorder="1" applyAlignment="1" applyProtection="1">
      <alignment horizontal="left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FUTURE%20FOND_24_09_17\2022\FI_FUTURE%20FUND_30_06_22\RSBiHRegOsnovniIzvjestajiZaI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0"/>
  <sheetViews>
    <sheetView topLeftCell="A82" zoomScaleNormal="100" workbookViewId="0">
      <selection activeCell="J105" sqref="J105"/>
    </sheetView>
  </sheetViews>
  <sheetFormatPr defaultRowHeight="15" x14ac:dyDescent="0.25"/>
  <cols>
    <col min="1" max="1" width="17.85546875" style="132" customWidth="1"/>
    <col min="2" max="2" width="57.42578125" style="140" customWidth="1"/>
    <col min="3" max="3" width="10.7109375" style="130" customWidth="1"/>
    <col min="4" max="4" width="13.85546875" style="132" bestFit="1" customWidth="1"/>
    <col min="5" max="5" width="10.140625" style="130" bestFit="1" customWidth="1"/>
    <col min="6" max="6" width="11.7109375" style="130" customWidth="1"/>
    <col min="7" max="16384" width="9.140625" style="130"/>
  </cols>
  <sheetData>
    <row r="1" spans="1:6" x14ac:dyDescent="0.25">
      <c r="A1" s="129" t="s">
        <v>908</v>
      </c>
      <c r="B1" s="129"/>
      <c r="C1" s="121"/>
      <c r="D1" s="129"/>
      <c r="E1" s="129"/>
    </row>
    <row r="2" spans="1:6" x14ac:dyDescent="0.25">
      <c r="A2" s="129" t="s">
        <v>87</v>
      </c>
      <c r="B2" s="129"/>
      <c r="C2" s="121"/>
      <c r="D2" s="129"/>
      <c r="E2" s="129"/>
    </row>
    <row r="3" spans="1:6" x14ac:dyDescent="0.25">
      <c r="A3" s="129" t="s">
        <v>88</v>
      </c>
      <c r="B3" s="129"/>
      <c r="C3" s="121"/>
      <c r="D3" s="129"/>
      <c r="E3" s="129"/>
    </row>
    <row r="4" spans="1:6" x14ac:dyDescent="0.25">
      <c r="A4" s="129" t="s">
        <v>89</v>
      </c>
      <c r="B4" s="129"/>
      <c r="C4" s="121"/>
      <c r="D4" s="129"/>
      <c r="E4" s="129"/>
    </row>
    <row r="5" spans="1:6" x14ac:dyDescent="0.25">
      <c r="A5" s="129" t="s">
        <v>90</v>
      </c>
      <c r="B5" s="129"/>
      <c r="C5" s="121"/>
      <c r="D5" s="129"/>
      <c r="E5" s="129"/>
    </row>
    <row r="6" spans="1:6" x14ac:dyDescent="0.25">
      <c r="A6" s="129" t="s">
        <v>319</v>
      </c>
      <c r="B6" s="129"/>
      <c r="C6" s="121"/>
      <c r="D6" s="129"/>
      <c r="E6" s="129"/>
    </row>
    <row r="7" spans="1:6" x14ac:dyDescent="0.25">
      <c r="A7" s="129"/>
      <c r="B7" s="129"/>
      <c r="C7" s="121"/>
      <c r="D7" s="129"/>
      <c r="E7" s="129"/>
    </row>
    <row r="8" spans="1:6" x14ac:dyDescent="0.25">
      <c r="A8" s="129"/>
      <c r="B8" s="131" t="s">
        <v>95</v>
      </c>
      <c r="C8" s="121"/>
      <c r="D8" s="129"/>
      <c r="E8" s="129"/>
    </row>
    <row r="9" spans="1:6" x14ac:dyDescent="0.25">
      <c r="A9" s="129"/>
      <c r="B9" s="131" t="s">
        <v>96</v>
      </c>
      <c r="C9" s="121"/>
      <c r="D9" s="129"/>
      <c r="E9" s="129"/>
    </row>
    <row r="10" spans="1:6" x14ac:dyDescent="0.25">
      <c r="A10" s="121"/>
      <c r="B10" s="121" t="s">
        <v>339</v>
      </c>
      <c r="C10" s="121"/>
      <c r="D10" s="129"/>
      <c r="E10" s="129"/>
    </row>
    <row r="11" spans="1:6" x14ac:dyDescent="0.25">
      <c r="A11" s="121"/>
      <c r="B11" s="129"/>
      <c r="C11" s="121"/>
      <c r="D11" s="129"/>
      <c r="E11" s="129"/>
    </row>
    <row r="12" spans="1:6" x14ac:dyDescent="0.25">
      <c r="A12" s="121"/>
      <c r="B12" s="129"/>
      <c r="C12" s="121"/>
      <c r="E12" s="129" t="s">
        <v>79</v>
      </c>
    </row>
    <row r="13" spans="1:6" ht="30.75" customHeight="1" x14ac:dyDescent="0.25">
      <c r="A13" s="133" t="s">
        <v>167</v>
      </c>
      <c r="B13" s="133" t="s">
        <v>166</v>
      </c>
      <c r="C13" s="134" t="s">
        <v>905</v>
      </c>
      <c r="D13" s="135" t="s">
        <v>169</v>
      </c>
      <c r="E13" s="133" t="s">
        <v>81</v>
      </c>
      <c r="F13" s="133" t="s">
        <v>82</v>
      </c>
    </row>
    <row r="14" spans="1:6" x14ac:dyDescent="0.25">
      <c r="A14" s="135">
        <v>1</v>
      </c>
      <c r="B14" s="133">
        <v>2</v>
      </c>
      <c r="C14" s="136">
        <v>3</v>
      </c>
      <c r="D14" s="137">
        <v>4</v>
      </c>
      <c r="E14" s="134">
        <v>5</v>
      </c>
      <c r="F14" s="134">
        <v>6</v>
      </c>
    </row>
    <row r="15" spans="1:6" x14ac:dyDescent="0.25">
      <c r="A15" s="135"/>
      <c r="B15" s="133" t="s">
        <v>99</v>
      </c>
      <c r="C15" s="134"/>
      <c r="D15" s="135"/>
      <c r="E15" s="127"/>
      <c r="F15" s="127"/>
    </row>
    <row r="16" spans="1:6" x14ac:dyDescent="0.25">
      <c r="A16" s="135">
        <v>10</v>
      </c>
      <c r="B16" s="133" t="s">
        <v>100</v>
      </c>
      <c r="C16" s="134"/>
      <c r="D16" s="138">
        <v>1</v>
      </c>
      <c r="E16" s="127">
        <v>751312</v>
      </c>
      <c r="F16" s="127">
        <v>1201170</v>
      </c>
    </row>
    <row r="17" spans="1:6" ht="30" x14ac:dyDescent="0.25">
      <c r="A17" s="135"/>
      <c r="B17" s="133" t="s">
        <v>101</v>
      </c>
      <c r="C17" s="134"/>
      <c r="D17" s="138" t="s">
        <v>18</v>
      </c>
      <c r="E17" s="127">
        <f>E18+E22+E26</f>
        <v>54773091</v>
      </c>
      <c r="F17" s="127">
        <v>56546932.629999995</v>
      </c>
    </row>
    <row r="18" spans="1:6" ht="30" x14ac:dyDescent="0.25">
      <c r="A18" s="135" t="s">
        <v>0</v>
      </c>
      <c r="B18" s="133" t="s">
        <v>335</v>
      </c>
      <c r="C18" s="134"/>
      <c r="D18" s="138" t="s">
        <v>19</v>
      </c>
      <c r="E18" s="127">
        <f>E19</f>
        <v>46815761</v>
      </c>
      <c r="F18" s="127">
        <v>42338362</v>
      </c>
    </row>
    <row r="19" spans="1:6" x14ac:dyDescent="0.25">
      <c r="A19" s="135" t="s">
        <v>1</v>
      </c>
      <c r="B19" s="133" t="s">
        <v>304</v>
      </c>
      <c r="C19" s="134"/>
      <c r="D19" s="138">
        <v>4</v>
      </c>
      <c r="E19" s="127">
        <v>46815761</v>
      </c>
      <c r="F19" s="127">
        <v>42338362</v>
      </c>
    </row>
    <row r="20" spans="1:6" x14ac:dyDescent="0.25">
      <c r="A20" s="135" t="s">
        <v>2</v>
      </c>
      <c r="B20" s="133" t="s">
        <v>305</v>
      </c>
      <c r="C20" s="134"/>
      <c r="D20" s="138">
        <v>5</v>
      </c>
      <c r="E20" s="127"/>
      <c r="F20" s="127">
        <v>0</v>
      </c>
    </row>
    <row r="21" spans="1:6" ht="30" x14ac:dyDescent="0.25">
      <c r="A21" s="135" t="s">
        <v>3</v>
      </c>
      <c r="B21" s="133" t="s">
        <v>320</v>
      </c>
      <c r="C21" s="134"/>
      <c r="D21" s="138">
        <v>6</v>
      </c>
      <c r="E21" s="127"/>
      <c r="F21" s="127">
        <v>0</v>
      </c>
    </row>
    <row r="22" spans="1:6" ht="30" x14ac:dyDescent="0.25">
      <c r="A22" s="135">
        <v>21</v>
      </c>
      <c r="B22" s="133" t="s">
        <v>321</v>
      </c>
      <c r="C22" s="134"/>
      <c r="D22" s="138">
        <v>7</v>
      </c>
      <c r="E22" s="127">
        <f>E24+E25</f>
        <v>3691035</v>
      </c>
      <c r="F22" s="127">
        <v>4402288.4000000004</v>
      </c>
    </row>
    <row r="23" spans="1:6" x14ac:dyDescent="0.25">
      <c r="A23" s="135" t="s">
        <v>277</v>
      </c>
      <c r="B23" s="133" t="s">
        <v>306</v>
      </c>
      <c r="C23" s="134"/>
      <c r="D23" s="138" t="s">
        <v>20</v>
      </c>
      <c r="E23" s="127"/>
      <c r="F23" s="127">
        <v>0</v>
      </c>
    </row>
    <row r="24" spans="1:6" x14ac:dyDescent="0.25">
      <c r="A24" s="135" t="s">
        <v>278</v>
      </c>
      <c r="B24" s="133" t="s">
        <v>322</v>
      </c>
      <c r="C24" s="134"/>
      <c r="D24" s="138" t="s">
        <v>21</v>
      </c>
      <c r="E24" s="127">
        <v>3666423</v>
      </c>
      <c r="F24" s="127">
        <v>4372874</v>
      </c>
    </row>
    <row r="25" spans="1:6" x14ac:dyDescent="0.25">
      <c r="A25" s="135" t="s">
        <v>279</v>
      </c>
      <c r="B25" s="133" t="s">
        <v>307</v>
      </c>
      <c r="C25" s="134"/>
      <c r="D25" s="138">
        <v>10</v>
      </c>
      <c r="E25" s="127">
        <v>24612</v>
      </c>
      <c r="F25" s="127">
        <v>29414.400000000001</v>
      </c>
    </row>
    <row r="26" spans="1:6" ht="30" x14ac:dyDescent="0.25">
      <c r="A26" s="135">
        <v>22</v>
      </c>
      <c r="B26" s="133" t="s">
        <v>102</v>
      </c>
      <c r="C26" s="134"/>
      <c r="D26" s="138">
        <v>11</v>
      </c>
      <c r="E26" s="127">
        <f>E28+E29</f>
        <v>4266295</v>
      </c>
      <c r="F26" s="127">
        <v>9806282.2299999986</v>
      </c>
    </row>
    <row r="27" spans="1:6" x14ac:dyDescent="0.25">
      <c r="A27" s="135" t="s">
        <v>280</v>
      </c>
      <c r="B27" s="133" t="s">
        <v>308</v>
      </c>
      <c r="C27" s="134"/>
      <c r="D27" s="138">
        <v>12</v>
      </c>
      <c r="E27" s="127"/>
      <c r="F27" s="127"/>
    </row>
    <row r="28" spans="1:6" x14ac:dyDescent="0.25">
      <c r="A28" s="135" t="s">
        <v>281</v>
      </c>
      <c r="B28" s="133" t="s">
        <v>103</v>
      </c>
      <c r="C28" s="134"/>
      <c r="D28" s="138">
        <v>13</v>
      </c>
      <c r="E28" s="127">
        <v>4265466</v>
      </c>
      <c r="F28" s="127">
        <v>9804622</v>
      </c>
    </row>
    <row r="29" spans="1:6" ht="30" x14ac:dyDescent="0.25">
      <c r="A29" s="135" t="s">
        <v>282</v>
      </c>
      <c r="B29" s="133" t="s">
        <v>309</v>
      </c>
      <c r="C29" s="134"/>
      <c r="D29" s="138">
        <v>14</v>
      </c>
      <c r="E29" s="127">
        <v>829</v>
      </c>
      <c r="F29" s="127">
        <v>1660.2299999985844</v>
      </c>
    </row>
    <row r="30" spans="1:6" x14ac:dyDescent="0.25">
      <c r="A30" s="135" t="s">
        <v>283</v>
      </c>
      <c r="B30" s="133" t="s">
        <v>323</v>
      </c>
      <c r="C30" s="134"/>
      <c r="D30" s="138">
        <v>15</v>
      </c>
      <c r="E30" s="127"/>
      <c r="F30" s="127">
        <v>0</v>
      </c>
    </row>
    <row r="31" spans="1:6" x14ac:dyDescent="0.25">
      <c r="A31" s="135">
        <v>240</v>
      </c>
      <c r="B31" s="133" t="s">
        <v>104</v>
      </c>
      <c r="C31" s="134"/>
      <c r="D31" s="138">
        <v>16</v>
      </c>
      <c r="E31" s="127"/>
      <c r="F31" s="127">
        <v>0</v>
      </c>
    </row>
    <row r="32" spans="1:6" ht="30" x14ac:dyDescent="0.25">
      <c r="A32" s="135" t="s">
        <v>4</v>
      </c>
      <c r="B32" s="133" t="s">
        <v>105</v>
      </c>
      <c r="C32" s="134"/>
      <c r="D32" s="138" t="s">
        <v>22</v>
      </c>
      <c r="E32" s="127">
        <f>E34+E35+E37</f>
        <v>797226</v>
      </c>
      <c r="F32" s="127">
        <v>1963545</v>
      </c>
    </row>
    <row r="33" spans="1:6" x14ac:dyDescent="0.25">
      <c r="A33" s="135" t="s">
        <v>284</v>
      </c>
      <c r="B33" s="133" t="s">
        <v>324</v>
      </c>
      <c r="C33" s="134"/>
      <c r="D33" s="138">
        <v>18</v>
      </c>
      <c r="E33" s="127"/>
      <c r="F33" s="127">
        <v>762</v>
      </c>
    </row>
    <row r="34" spans="1:6" x14ac:dyDescent="0.25">
      <c r="A34" s="135" t="s">
        <v>285</v>
      </c>
      <c r="B34" s="133" t="s">
        <v>106</v>
      </c>
      <c r="C34" s="134"/>
      <c r="D34" s="138">
        <v>19</v>
      </c>
      <c r="E34" s="127">
        <v>649291</v>
      </c>
      <c r="F34" s="127">
        <v>1815727</v>
      </c>
    </row>
    <row r="35" spans="1:6" x14ac:dyDescent="0.25">
      <c r="A35" s="135" t="s">
        <v>286</v>
      </c>
      <c r="B35" s="133" t="s">
        <v>107</v>
      </c>
      <c r="C35" s="134"/>
      <c r="D35" s="138">
        <v>20</v>
      </c>
      <c r="E35" s="127">
        <v>144196</v>
      </c>
      <c r="F35" s="127">
        <v>144196</v>
      </c>
    </row>
    <row r="36" spans="1:6" x14ac:dyDescent="0.25">
      <c r="A36" s="135" t="s">
        <v>287</v>
      </c>
      <c r="B36" s="133" t="s">
        <v>108</v>
      </c>
      <c r="C36" s="134"/>
      <c r="D36" s="138">
        <v>21</v>
      </c>
      <c r="E36" s="127"/>
      <c r="F36" s="127">
        <v>0</v>
      </c>
    </row>
    <row r="37" spans="1:6" x14ac:dyDescent="0.25">
      <c r="A37" s="135" t="s">
        <v>288</v>
      </c>
      <c r="B37" s="133" t="s">
        <v>109</v>
      </c>
      <c r="C37" s="134"/>
      <c r="D37" s="138">
        <v>22</v>
      </c>
      <c r="E37" s="127">
        <v>3739</v>
      </c>
      <c r="F37" s="127">
        <v>2860</v>
      </c>
    </row>
    <row r="38" spans="1:6" x14ac:dyDescent="0.25">
      <c r="A38" s="135">
        <v>32</v>
      </c>
      <c r="B38" s="133" t="s">
        <v>110</v>
      </c>
      <c r="C38" s="134"/>
      <c r="D38" s="138">
        <v>23</v>
      </c>
      <c r="E38" s="127"/>
      <c r="F38" s="127">
        <v>0</v>
      </c>
    </row>
    <row r="39" spans="1:6" x14ac:dyDescent="0.25">
      <c r="A39" s="135" t="s">
        <v>289</v>
      </c>
      <c r="B39" s="133" t="s">
        <v>111</v>
      </c>
      <c r="C39" s="134"/>
      <c r="D39" s="138">
        <v>24</v>
      </c>
      <c r="E39" s="127"/>
      <c r="F39" s="127">
        <v>0</v>
      </c>
    </row>
    <row r="40" spans="1:6" x14ac:dyDescent="0.25">
      <c r="A40" s="135">
        <v>34</v>
      </c>
      <c r="B40" s="133" t="s">
        <v>112</v>
      </c>
      <c r="C40" s="134"/>
      <c r="D40" s="138">
        <v>25</v>
      </c>
      <c r="E40" s="127"/>
      <c r="F40" s="127">
        <v>0</v>
      </c>
    </row>
    <row r="41" spans="1:6" ht="30" x14ac:dyDescent="0.25">
      <c r="A41" s="135"/>
      <c r="B41" s="133" t="s">
        <v>113</v>
      </c>
      <c r="C41" s="134"/>
      <c r="D41" s="138" t="s">
        <v>23</v>
      </c>
      <c r="E41" s="127">
        <f>E16+E17+E32</f>
        <v>56321629</v>
      </c>
      <c r="F41" s="127">
        <v>59711647.629999995</v>
      </c>
    </row>
    <row r="42" spans="1:6" x14ac:dyDescent="0.25">
      <c r="A42" s="135"/>
      <c r="B42" s="133" t="s">
        <v>114</v>
      </c>
      <c r="C42" s="134"/>
      <c r="D42" s="138"/>
      <c r="E42" s="127"/>
      <c r="F42" s="127"/>
    </row>
    <row r="43" spans="1:6" ht="30" x14ac:dyDescent="0.25">
      <c r="A43" s="135" t="s">
        <v>5</v>
      </c>
      <c r="B43" s="133" t="s">
        <v>115</v>
      </c>
      <c r="C43" s="134"/>
      <c r="D43" s="138" t="s">
        <v>24</v>
      </c>
      <c r="E43" s="127"/>
      <c r="F43" s="127">
        <v>0</v>
      </c>
    </row>
    <row r="44" spans="1:6" x14ac:dyDescent="0.25">
      <c r="A44" s="135" t="s">
        <v>6</v>
      </c>
      <c r="B44" s="133" t="s">
        <v>116</v>
      </c>
      <c r="C44" s="134"/>
      <c r="D44" s="138">
        <v>28</v>
      </c>
      <c r="E44" s="127"/>
      <c r="F44" s="127">
        <v>0</v>
      </c>
    </row>
    <row r="45" spans="1:6" x14ac:dyDescent="0.25">
      <c r="A45" s="135">
        <v>409</v>
      </c>
      <c r="B45" s="133" t="s">
        <v>117</v>
      </c>
      <c r="C45" s="134"/>
      <c r="D45" s="138">
        <v>29</v>
      </c>
      <c r="E45" s="127"/>
      <c r="F45" s="127">
        <v>0</v>
      </c>
    </row>
    <row r="46" spans="1:6" ht="30" x14ac:dyDescent="0.25">
      <c r="A46" s="135">
        <v>41</v>
      </c>
      <c r="B46" s="133" t="s">
        <v>118</v>
      </c>
      <c r="C46" s="134"/>
      <c r="D46" s="138">
        <v>30</v>
      </c>
      <c r="E46" s="127">
        <f>E49+E53+E54</f>
        <v>526578</v>
      </c>
      <c r="F46" s="127">
        <v>8770</v>
      </c>
    </row>
    <row r="47" spans="1:6" x14ac:dyDescent="0.25">
      <c r="A47" s="135">
        <v>410</v>
      </c>
      <c r="B47" s="133" t="s">
        <v>119</v>
      </c>
      <c r="C47" s="134"/>
      <c r="D47" s="138">
        <v>31</v>
      </c>
      <c r="E47" s="127"/>
      <c r="F47" s="127"/>
    </row>
    <row r="48" spans="1:6" x14ac:dyDescent="0.25">
      <c r="A48" s="135">
        <v>411</v>
      </c>
      <c r="B48" s="133" t="s">
        <v>120</v>
      </c>
      <c r="C48" s="134"/>
      <c r="D48" s="138">
        <v>32</v>
      </c>
      <c r="E48" s="127"/>
      <c r="F48" s="127"/>
    </row>
    <row r="49" spans="1:6" x14ac:dyDescent="0.25">
      <c r="A49" s="135">
        <v>413</v>
      </c>
      <c r="B49" s="133" t="s">
        <v>121</v>
      </c>
      <c r="C49" s="134"/>
      <c r="D49" s="138">
        <v>33</v>
      </c>
      <c r="E49" s="127">
        <v>12251</v>
      </c>
      <c r="F49" s="127">
        <v>8770</v>
      </c>
    </row>
    <row r="50" spans="1:6" x14ac:dyDescent="0.25">
      <c r="A50" s="135">
        <v>414</v>
      </c>
      <c r="B50" s="133" t="s">
        <v>122</v>
      </c>
      <c r="C50" s="134"/>
      <c r="D50" s="138">
        <v>34</v>
      </c>
      <c r="E50" s="127"/>
      <c r="F50" s="127"/>
    </row>
    <row r="51" spans="1:6" x14ac:dyDescent="0.25">
      <c r="A51" s="135" t="s">
        <v>7</v>
      </c>
      <c r="B51" s="133" t="s">
        <v>123</v>
      </c>
      <c r="C51" s="134"/>
      <c r="D51" s="138">
        <v>35</v>
      </c>
      <c r="E51" s="127"/>
      <c r="F51" s="127"/>
    </row>
    <row r="52" spans="1:6" x14ac:dyDescent="0.25">
      <c r="A52" s="135">
        <v>42</v>
      </c>
      <c r="B52" s="133" t="s">
        <v>325</v>
      </c>
      <c r="C52" s="134"/>
      <c r="D52" s="138">
        <v>36</v>
      </c>
      <c r="E52" s="127"/>
      <c r="F52" s="127">
        <v>172747</v>
      </c>
    </row>
    <row r="53" spans="1:6" ht="15" customHeight="1" x14ac:dyDescent="0.25">
      <c r="A53" s="133" t="s">
        <v>326</v>
      </c>
      <c r="B53" s="133" t="s">
        <v>124</v>
      </c>
      <c r="C53" s="134"/>
      <c r="D53" s="138">
        <v>37</v>
      </c>
      <c r="E53" s="127">
        <v>513883</v>
      </c>
      <c r="F53" s="127">
        <v>172429</v>
      </c>
    </row>
    <row r="54" spans="1:6" x14ac:dyDescent="0.25">
      <c r="A54" s="135">
        <v>422</v>
      </c>
      <c r="B54" s="133" t="s">
        <v>125</v>
      </c>
      <c r="C54" s="134"/>
      <c r="D54" s="138">
        <v>38</v>
      </c>
      <c r="E54" s="127">
        <v>444</v>
      </c>
      <c r="F54" s="127">
        <v>318</v>
      </c>
    </row>
    <row r="55" spans="1:6" ht="30" x14ac:dyDescent="0.25">
      <c r="A55" s="135" t="s">
        <v>8</v>
      </c>
      <c r="B55" s="133" t="s">
        <v>126</v>
      </c>
      <c r="C55" s="134"/>
      <c r="D55" s="138" t="s">
        <v>25</v>
      </c>
      <c r="E55" s="127"/>
      <c r="F55" s="127">
        <v>0</v>
      </c>
    </row>
    <row r="56" spans="1:6" x14ac:dyDescent="0.25">
      <c r="A56" s="135">
        <v>430</v>
      </c>
      <c r="B56" s="133" t="s">
        <v>127</v>
      </c>
      <c r="C56" s="134"/>
      <c r="D56" s="138">
        <v>40</v>
      </c>
      <c r="E56" s="127"/>
      <c r="F56" s="127">
        <v>0</v>
      </c>
    </row>
    <row r="57" spans="1:6" x14ac:dyDescent="0.25">
      <c r="A57" s="135">
        <v>431</v>
      </c>
      <c r="B57" s="133" t="s">
        <v>128</v>
      </c>
      <c r="C57" s="134"/>
      <c r="D57" s="138">
        <v>41</v>
      </c>
      <c r="E57" s="127"/>
      <c r="F57" s="127">
        <v>0</v>
      </c>
    </row>
    <row r="58" spans="1:6" ht="30" x14ac:dyDescent="0.25">
      <c r="A58" s="135" t="s">
        <v>9</v>
      </c>
      <c r="B58" s="133" t="s">
        <v>310</v>
      </c>
      <c r="C58" s="134"/>
      <c r="D58" s="138" t="s">
        <v>26</v>
      </c>
      <c r="E58" s="127"/>
      <c r="F58" s="127">
        <v>0</v>
      </c>
    </row>
    <row r="59" spans="1:6" x14ac:dyDescent="0.25">
      <c r="A59" s="135" t="s">
        <v>10</v>
      </c>
      <c r="B59" s="133" t="s">
        <v>129</v>
      </c>
      <c r="C59" s="134"/>
      <c r="D59" s="138">
        <v>43</v>
      </c>
      <c r="E59" s="127"/>
      <c r="F59" s="127">
        <v>0</v>
      </c>
    </row>
    <row r="60" spans="1:6" x14ac:dyDescent="0.25">
      <c r="A60" s="135" t="s">
        <v>11</v>
      </c>
      <c r="B60" s="133" t="s">
        <v>130</v>
      </c>
      <c r="C60" s="134"/>
      <c r="D60" s="138">
        <v>44</v>
      </c>
      <c r="E60" s="127"/>
      <c r="F60" s="127">
        <v>0</v>
      </c>
    </row>
    <row r="61" spans="1:6" x14ac:dyDescent="0.25">
      <c r="A61" s="135" t="s">
        <v>12</v>
      </c>
      <c r="B61" s="133" t="s">
        <v>131</v>
      </c>
      <c r="C61" s="134"/>
      <c r="D61" s="138">
        <v>45</v>
      </c>
      <c r="E61" s="127"/>
      <c r="F61" s="127">
        <v>0</v>
      </c>
    </row>
    <row r="62" spans="1:6" x14ac:dyDescent="0.25">
      <c r="A62" s="135">
        <v>449</v>
      </c>
      <c r="B62" s="133" t="s">
        <v>327</v>
      </c>
      <c r="C62" s="134"/>
      <c r="D62" s="138">
        <v>46</v>
      </c>
      <c r="E62" s="127"/>
      <c r="F62" s="127">
        <v>0</v>
      </c>
    </row>
    <row r="63" spans="1:6" ht="15" customHeight="1" x14ac:dyDescent="0.25">
      <c r="A63" s="135" t="s">
        <v>13</v>
      </c>
      <c r="B63" s="133" t="s">
        <v>132</v>
      </c>
      <c r="C63" s="134"/>
      <c r="D63" s="138">
        <v>47</v>
      </c>
      <c r="E63" s="127"/>
      <c r="F63" s="127">
        <v>0</v>
      </c>
    </row>
    <row r="64" spans="1:6" x14ac:dyDescent="0.25">
      <c r="A64" s="135">
        <v>450</v>
      </c>
      <c r="B64" s="133" t="s">
        <v>133</v>
      </c>
      <c r="C64" s="134"/>
      <c r="D64" s="138">
        <v>48</v>
      </c>
      <c r="E64" s="127"/>
      <c r="F64" s="127">
        <v>0</v>
      </c>
    </row>
    <row r="65" spans="1:6" x14ac:dyDescent="0.25">
      <c r="A65" s="135">
        <v>460</v>
      </c>
      <c r="B65" s="133" t="s">
        <v>134</v>
      </c>
      <c r="C65" s="134"/>
      <c r="D65" s="138">
        <v>49</v>
      </c>
      <c r="E65" s="127"/>
      <c r="F65" s="127">
        <v>0</v>
      </c>
    </row>
    <row r="66" spans="1:6" x14ac:dyDescent="0.25">
      <c r="A66" s="135" t="s">
        <v>14</v>
      </c>
      <c r="B66" s="133" t="s">
        <v>135</v>
      </c>
      <c r="C66" s="134"/>
      <c r="D66" s="138">
        <v>50</v>
      </c>
      <c r="E66" s="127"/>
      <c r="F66" s="127">
        <v>0</v>
      </c>
    </row>
    <row r="67" spans="1:6" x14ac:dyDescent="0.25">
      <c r="A67" s="135" t="s">
        <v>15</v>
      </c>
      <c r="B67" s="133" t="s">
        <v>136</v>
      </c>
      <c r="C67" s="134"/>
      <c r="D67" s="138">
        <v>51</v>
      </c>
      <c r="E67" s="127"/>
      <c r="F67" s="127">
        <v>0</v>
      </c>
    </row>
    <row r="68" spans="1:6" x14ac:dyDescent="0.25">
      <c r="A68" s="135">
        <v>490</v>
      </c>
      <c r="B68" s="133" t="s">
        <v>137</v>
      </c>
      <c r="C68" s="134"/>
      <c r="D68" s="138">
        <v>52</v>
      </c>
      <c r="E68" s="127"/>
      <c r="F68" s="127">
        <v>0</v>
      </c>
    </row>
    <row r="69" spans="1:6" ht="30" x14ac:dyDescent="0.25">
      <c r="A69" s="135"/>
      <c r="B69" s="133" t="s">
        <v>138</v>
      </c>
      <c r="C69" s="134"/>
      <c r="D69" s="138" t="s">
        <v>27</v>
      </c>
      <c r="E69" s="127">
        <f>E46</f>
        <v>526578</v>
      </c>
      <c r="F69" s="127">
        <v>181517</v>
      </c>
    </row>
    <row r="70" spans="1:6" x14ac:dyDescent="0.25">
      <c r="A70" s="135"/>
      <c r="B70" s="133" t="s">
        <v>139</v>
      </c>
      <c r="C70" s="134"/>
      <c r="D70" s="138"/>
      <c r="E70" s="127">
        <f>E41-E69</f>
        <v>55795051</v>
      </c>
      <c r="F70" s="127">
        <v>59530130.629999995</v>
      </c>
    </row>
    <row r="71" spans="1:6" ht="30" x14ac:dyDescent="0.25">
      <c r="A71" s="135" t="s">
        <v>16</v>
      </c>
      <c r="B71" s="133" t="s">
        <v>140</v>
      </c>
      <c r="C71" s="134"/>
      <c r="D71" s="138" t="s">
        <v>28</v>
      </c>
      <c r="E71" s="127">
        <f>E74</f>
        <v>37134394</v>
      </c>
      <c r="F71" s="127">
        <v>43221346</v>
      </c>
    </row>
    <row r="72" spans="1:6" x14ac:dyDescent="0.25">
      <c r="A72" s="135">
        <v>510</v>
      </c>
      <c r="B72" s="133" t="s">
        <v>141</v>
      </c>
      <c r="C72" s="134"/>
      <c r="D72" s="138">
        <v>55</v>
      </c>
      <c r="E72" s="127"/>
      <c r="F72" s="127">
        <v>0</v>
      </c>
    </row>
    <row r="73" spans="1:6" x14ac:dyDescent="0.25">
      <c r="A73" s="135">
        <v>519</v>
      </c>
      <c r="B73" s="133" t="s">
        <v>142</v>
      </c>
      <c r="C73" s="134"/>
      <c r="D73" s="138">
        <v>56</v>
      </c>
      <c r="E73" s="127"/>
      <c r="F73" s="127">
        <v>0</v>
      </c>
    </row>
    <row r="74" spans="1:6" x14ac:dyDescent="0.25">
      <c r="A74" s="135">
        <v>512</v>
      </c>
      <c r="B74" s="133" t="s">
        <v>143</v>
      </c>
      <c r="C74" s="134"/>
      <c r="D74" s="138">
        <v>57</v>
      </c>
      <c r="E74" s="127">
        <v>37134394</v>
      </c>
      <c r="F74" s="127">
        <v>43221346</v>
      </c>
    </row>
    <row r="75" spans="1:6" x14ac:dyDescent="0.25">
      <c r="A75" s="135">
        <v>513</v>
      </c>
      <c r="B75" s="133" t="s">
        <v>144</v>
      </c>
      <c r="C75" s="134"/>
      <c r="D75" s="138">
        <v>58</v>
      </c>
      <c r="E75" s="127"/>
      <c r="F75" s="127">
        <v>0</v>
      </c>
    </row>
    <row r="76" spans="1:6" x14ac:dyDescent="0.25">
      <c r="A76" s="135">
        <v>52</v>
      </c>
      <c r="B76" s="133" t="s">
        <v>145</v>
      </c>
      <c r="C76" s="134"/>
      <c r="D76" s="138">
        <v>59</v>
      </c>
      <c r="E76" s="127"/>
      <c r="F76" s="127">
        <v>0</v>
      </c>
    </row>
    <row r="77" spans="1:6" x14ac:dyDescent="0.25">
      <c r="A77" s="135">
        <v>520</v>
      </c>
      <c r="B77" s="133" t="s">
        <v>146</v>
      </c>
      <c r="C77" s="134"/>
      <c r="D77" s="138">
        <v>60</v>
      </c>
      <c r="E77" s="127"/>
      <c r="F77" s="127">
        <v>0</v>
      </c>
    </row>
    <row r="78" spans="1:6" x14ac:dyDescent="0.25">
      <c r="A78" s="135">
        <v>521</v>
      </c>
      <c r="B78" s="133" t="s">
        <v>147</v>
      </c>
      <c r="C78" s="134"/>
      <c r="D78" s="138">
        <v>61</v>
      </c>
      <c r="E78" s="127"/>
      <c r="F78" s="127">
        <v>0</v>
      </c>
    </row>
    <row r="79" spans="1:6" x14ac:dyDescent="0.25">
      <c r="A79" s="135">
        <v>53</v>
      </c>
      <c r="B79" s="133" t="s">
        <v>148</v>
      </c>
      <c r="C79" s="134"/>
      <c r="D79" s="138">
        <v>62</v>
      </c>
      <c r="E79" s="127">
        <f>E80</f>
        <v>60531</v>
      </c>
      <c r="F79" s="127">
        <v>89796</v>
      </c>
    </row>
    <row r="80" spans="1:6" ht="45" x14ac:dyDescent="0.25">
      <c r="A80" s="135" t="s">
        <v>17</v>
      </c>
      <c r="B80" s="133" t="s">
        <v>311</v>
      </c>
      <c r="C80" s="134"/>
      <c r="D80" s="138" t="s">
        <v>29</v>
      </c>
      <c r="E80" s="127">
        <v>60531</v>
      </c>
      <c r="F80" s="127">
        <v>89796</v>
      </c>
    </row>
    <row r="81" spans="1:6" x14ac:dyDescent="0.25">
      <c r="A81" s="135">
        <v>531</v>
      </c>
      <c r="B81" s="133" t="s">
        <v>149</v>
      </c>
      <c r="C81" s="134"/>
      <c r="D81" s="138">
        <v>64</v>
      </c>
      <c r="E81" s="127"/>
      <c r="F81" s="127">
        <v>0</v>
      </c>
    </row>
    <row r="82" spans="1:6" x14ac:dyDescent="0.25">
      <c r="A82" s="135">
        <v>532</v>
      </c>
      <c r="B82" s="133" t="s">
        <v>150</v>
      </c>
      <c r="C82" s="134"/>
      <c r="D82" s="138">
        <v>65</v>
      </c>
      <c r="E82" s="127"/>
      <c r="F82" s="127">
        <v>0</v>
      </c>
    </row>
    <row r="83" spans="1:6" x14ac:dyDescent="0.25">
      <c r="A83" s="135">
        <v>54</v>
      </c>
      <c r="B83" s="133" t="s">
        <v>151</v>
      </c>
      <c r="C83" s="134"/>
      <c r="D83" s="138">
        <v>66</v>
      </c>
      <c r="E83" s="127"/>
      <c r="F83" s="127">
        <v>0</v>
      </c>
    </row>
    <row r="84" spans="1:6" x14ac:dyDescent="0.25">
      <c r="A84" s="135">
        <v>540</v>
      </c>
      <c r="B84" s="133" t="s">
        <v>152</v>
      </c>
      <c r="C84" s="134"/>
      <c r="D84" s="138">
        <v>67</v>
      </c>
      <c r="E84" s="127"/>
      <c r="F84" s="127">
        <v>0</v>
      </c>
    </row>
    <row r="85" spans="1:6" x14ac:dyDescent="0.25">
      <c r="A85" s="135">
        <v>541</v>
      </c>
      <c r="B85" s="133" t="s">
        <v>153</v>
      </c>
      <c r="C85" s="134"/>
      <c r="D85" s="138">
        <v>68</v>
      </c>
      <c r="E85" s="127"/>
      <c r="F85" s="127">
        <v>0</v>
      </c>
    </row>
    <row r="86" spans="1:6" x14ac:dyDescent="0.25">
      <c r="A86" s="135">
        <v>55</v>
      </c>
      <c r="B86" s="133" t="s">
        <v>154</v>
      </c>
      <c r="C86" s="134"/>
      <c r="D86" s="138">
        <v>69</v>
      </c>
      <c r="E86" s="127">
        <f>E87+E88</f>
        <v>18600126</v>
      </c>
      <c r="F86" s="127">
        <v>16218989</v>
      </c>
    </row>
    <row r="87" spans="1:6" x14ac:dyDescent="0.25">
      <c r="A87" s="135">
        <v>550</v>
      </c>
      <c r="B87" s="133" t="s">
        <v>155</v>
      </c>
      <c r="C87" s="134"/>
      <c r="D87" s="138">
        <v>70</v>
      </c>
      <c r="E87" s="127">
        <v>16218989</v>
      </c>
      <c r="F87" s="127">
        <v>7081963</v>
      </c>
    </row>
    <row r="88" spans="1:6" x14ac:dyDescent="0.25">
      <c r="A88" s="135">
        <v>551</v>
      </c>
      <c r="B88" s="133" t="s">
        <v>156</v>
      </c>
      <c r="C88" s="134"/>
      <c r="D88" s="138">
        <v>71</v>
      </c>
      <c r="E88" s="127">
        <f>'2'!E88</f>
        <v>2381137</v>
      </c>
      <c r="F88" s="127">
        <v>9137026</v>
      </c>
    </row>
    <row r="89" spans="1:6" x14ac:dyDescent="0.25">
      <c r="A89" s="135">
        <v>56</v>
      </c>
      <c r="B89" s="133" t="s">
        <v>157</v>
      </c>
      <c r="C89" s="134"/>
      <c r="D89" s="138">
        <v>72</v>
      </c>
      <c r="E89" s="127"/>
      <c r="F89" s="127">
        <v>0</v>
      </c>
    </row>
    <row r="90" spans="1:6" x14ac:dyDescent="0.25">
      <c r="A90" s="135">
        <v>560</v>
      </c>
      <c r="B90" s="133" t="s">
        <v>158</v>
      </c>
      <c r="C90" s="134"/>
      <c r="D90" s="138">
        <v>73</v>
      </c>
      <c r="E90" s="127"/>
      <c r="F90" s="127">
        <v>0</v>
      </c>
    </row>
    <row r="91" spans="1:6" x14ac:dyDescent="0.25">
      <c r="A91" s="135">
        <v>561</v>
      </c>
      <c r="B91" s="133" t="s">
        <v>159</v>
      </c>
      <c r="C91" s="134"/>
      <c r="D91" s="138">
        <v>74</v>
      </c>
      <c r="E91" s="127"/>
      <c r="F91" s="127">
        <v>0</v>
      </c>
    </row>
    <row r="92" spans="1:6" ht="30" x14ac:dyDescent="0.25">
      <c r="A92" s="135"/>
      <c r="B92" s="133" t="s">
        <v>160</v>
      </c>
      <c r="C92" s="134"/>
      <c r="D92" s="138" t="s">
        <v>30</v>
      </c>
      <c r="E92" s="127">
        <f>E71+E79+E86</f>
        <v>55795051</v>
      </c>
      <c r="F92" s="127">
        <v>59530131</v>
      </c>
    </row>
    <row r="93" spans="1:6" x14ac:dyDescent="0.25">
      <c r="A93" s="135"/>
      <c r="B93" s="133" t="s">
        <v>161</v>
      </c>
      <c r="C93" s="134"/>
      <c r="D93" s="138">
        <v>76</v>
      </c>
      <c r="E93" s="127">
        <v>3768493</v>
      </c>
      <c r="F93" s="127">
        <v>4175925</v>
      </c>
    </row>
    <row r="94" spans="1:6" ht="30" x14ac:dyDescent="0.25">
      <c r="A94" s="135"/>
      <c r="B94" s="133" t="s">
        <v>162</v>
      </c>
      <c r="C94" s="134"/>
      <c r="D94" s="138">
        <v>77</v>
      </c>
      <c r="E94" s="139">
        <v>14.8057</v>
      </c>
      <c r="F94" s="139">
        <v>14.255599999999999</v>
      </c>
    </row>
    <row r="95" spans="1:6" x14ac:dyDescent="0.25">
      <c r="A95" s="135"/>
      <c r="B95" s="133" t="s">
        <v>163</v>
      </c>
      <c r="C95" s="134"/>
      <c r="D95" s="138"/>
      <c r="E95" s="127"/>
      <c r="F95" s="127">
        <v>0</v>
      </c>
    </row>
    <row r="96" spans="1:6" x14ac:dyDescent="0.25">
      <c r="A96" s="135">
        <v>98</v>
      </c>
      <c r="B96" s="133" t="s">
        <v>164</v>
      </c>
      <c r="C96" s="134"/>
      <c r="D96" s="138">
        <v>78</v>
      </c>
      <c r="E96" s="127"/>
      <c r="F96" s="127">
        <v>0</v>
      </c>
    </row>
    <row r="97" spans="1:6" x14ac:dyDescent="0.25">
      <c r="A97" s="135">
        <v>99</v>
      </c>
      <c r="B97" s="133" t="s">
        <v>165</v>
      </c>
      <c r="C97" s="134"/>
      <c r="D97" s="138">
        <v>79</v>
      </c>
      <c r="E97" s="127"/>
      <c r="F97" s="127">
        <v>0</v>
      </c>
    </row>
    <row r="99" spans="1:6" ht="23.25" customHeight="1" x14ac:dyDescent="0.25">
      <c r="A99" s="11" t="s">
        <v>83</v>
      </c>
      <c r="B99" s="173" t="s">
        <v>85</v>
      </c>
      <c r="C99" s="173"/>
      <c r="D99" s="11" t="s">
        <v>84</v>
      </c>
      <c r="E99" s="174" t="s">
        <v>86</v>
      </c>
      <c r="F99" s="174"/>
    </row>
    <row r="100" spans="1:6" ht="33.75" customHeight="1" x14ac:dyDescent="0.25">
      <c r="A100" s="11" t="s">
        <v>907</v>
      </c>
      <c r="B100" s="175" t="s">
        <v>344</v>
      </c>
      <c r="C100" s="175"/>
      <c r="D100" s="11"/>
      <c r="E100" s="176" t="s">
        <v>910</v>
      </c>
      <c r="F100" s="176"/>
    </row>
  </sheetData>
  <mergeCells count="4">
    <mergeCell ref="B99:C99"/>
    <mergeCell ref="E99:F99"/>
    <mergeCell ref="B100:C100"/>
    <mergeCell ref="E100:F100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7"/>
  <sheetViews>
    <sheetView view="pageBreakPreview" zoomScaleNormal="100" zoomScaleSheetLayoutView="100" workbookViewId="0">
      <selection sqref="A1:G21"/>
    </sheetView>
  </sheetViews>
  <sheetFormatPr defaultRowHeight="12.75" customHeight="1" x14ac:dyDescent="0.2"/>
  <cols>
    <col min="1" max="1" width="31.42578125" style="21" customWidth="1"/>
    <col min="2" max="2" width="17.85546875" style="21" customWidth="1"/>
    <col min="3" max="3" width="20" style="21" customWidth="1"/>
    <col min="4" max="4" width="16" style="21" customWidth="1"/>
    <col min="5" max="5" width="19.7109375" style="21" customWidth="1"/>
    <col min="6" max="6" width="14.140625" style="21" customWidth="1"/>
    <col min="7" max="7" width="15" style="21" customWidth="1"/>
    <col min="8" max="8" width="10.140625" style="21" customWidth="1"/>
    <col min="9" max="9" width="11.42578125" style="21" hidden="1" customWidth="1"/>
    <col min="10" max="16384" width="9.140625" style="21"/>
  </cols>
  <sheetData>
    <row r="1" spans="1:7" x14ac:dyDescent="0.2">
      <c r="A1" s="21" t="str">
        <f>'1'!A1</f>
        <v>Naziv investicionog fonda: OAIF Future fund</v>
      </c>
    </row>
    <row r="2" spans="1:7" x14ac:dyDescent="0.2">
      <c r="A2" s="21" t="str">
        <f>'[1]1'!A2</f>
        <v xml:space="preserve">Registarski broj investicionog fonda: </v>
      </c>
    </row>
    <row r="3" spans="1:7" x14ac:dyDescent="0.2">
      <c r="A3" s="21" t="str">
        <f>'[1]1'!A3</f>
        <v>Naziv društva za upravljanje investicionim fondom: Društvo za upravljanje investicionim fondovima Kristal invest A.D. Banja Luka</v>
      </c>
    </row>
    <row r="4" spans="1:7" x14ac:dyDescent="0.2">
      <c r="A4" s="21" t="str">
        <f>'[1]1'!A4</f>
        <v>Matični broj društva za upravljanje investicionim fondom: 01935615</v>
      </c>
    </row>
    <row r="5" spans="1:7" x14ac:dyDescent="0.2">
      <c r="A5" s="21" t="str">
        <f>'[1]1'!A5</f>
        <v>JIB društva za upravljanje investicionim fondom: 4400819920004</v>
      </c>
    </row>
    <row r="6" spans="1:7" x14ac:dyDescent="0.2">
      <c r="A6" s="21" t="str">
        <f>'[1]1'!A6</f>
        <v>JIB zatvorenog investicionog fonda: JP-M-6</v>
      </c>
    </row>
    <row r="9" spans="1:7" x14ac:dyDescent="0.2">
      <c r="A9" s="182" t="s">
        <v>546</v>
      </c>
      <c r="B9" s="182"/>
      <c r="C9" s="182"/>
      <c r="D9" s="182"/>
      <c r="E9" s="182"/>
      <c r="F9" s="182"/>
      <c r="G9" s="182"/>
    </row>
    <row r="10" spans="1:7" x14ac:dyDescent="0.2">
      <c r="A10" s="182" t="s">
        <v>339</v>
      </c>
      <c r="B10" s="182"/>
      <c r="C10" s="182"/>
      <c r="D10" s="182"/>
      <c r="E10" s="182"/>
      <c r="F10" s="182"/>
      <c r="G10" s="182"/>
    </row>
    <row r="11" spans="1:7" x14ac:dyDescent="0.2">
      <c r="B11" s="33"/>
      <c r="C11" s="33"/>
      <c r="D11" s="33"/>
      <c r="E11" s="33"/>
      <c r="F11" s="33"/>
      <c r="G11" s="33"/>
    </row>
    <row r="12" spans="1:7" x14ac:dyDescent="0.2">
      <c r="A12" s="51" t="s">
        <v>762</v>
      </c>
    </row>
    <row r="13" spans="1:7" x14ac:dyDescent="0.2">
      <c r="A13" s="51"/>
    </row>
    <row r="14" spans="1:7" s="40" customFormat="1" ht="38.25" customHeight="1" x14ac:dyDescent="0.2">
      <c r="A14" s="31" t="s">
        <v>761</v>
      </c>
      <c r="B14" s="31" t="s">
        <v>760</v>
      </c>
      <c r="C14" s="31" t="s">
        <v>759</v>
      </c>
      <c r="D14" s="31" t="s">
        <v>758</v>
      </c>
      <c r="E14" s="31" t="s">
        <v>757</v>
      </c>
      <c r="F14" s="31" t="s">
        <v>756</v>
      </c>
    </row>
    <row r="15" spans="1:7" x14ac:dyDescent="0.2">
      <c r="A15" s="98"/>
      <c r="B15" s="97"/>
      <c r="C15" s="97"/>
      <c r="D15" s="97"/>
      <c r="E15" s="96"/>
      <c r="F15" s="96"/>
    </row>
    <row r="16" spans="1:7" x14ac:dyDescent="0.2">
      <c r="A16" s="51"/>
    </row>
    <row r="17" spans="1:7" ht="37.5" customHeight="1" x14ac:dyDescent="0.2">
      <c r="A17" s="90" t="s">
        <v>83</v>
      </c>
      <c r="B17" s="90" t="s">
        <v>85</v>
      </c>
      <c r="D17" s="90" t="s">
        <v>84</v>
      </c>
      <c r="E17" s="207" t="s">
        <v>86</v>
      </c>
      <c r="F17" s="207"/>
      <c r="G17" s="207"/>
    </row>
    <row r="18" spans="1:7" ht="33" customHeight="1" x14ac:dyDescent="0.2">
      <c r="A18" s="90" t="s">
        <v>907</v>
      </c>
      <c r="B18" s="89" t="s">
        <v>344</v>
      </c>
      <c r="E18" s="204" t="s">
        <v>343</v>
      </c>
      <c r="F18" s="204"/>
      <c r="G18" s="204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82"/>
      <c r="D25" s="182"/>
      <c r="E25" s="182"/>
    </row>
    <row r="26" spans="1:7" x14ac:dyDescent="0.2">
      <c r="C26" s="182"/>
      <c r="D26" s="182"/>
      <c r="E26" s="182"/>
    </row>
    <row r="27" spans="1:7" x14ac:dyDescent="0.2">
      <c r="C27" s="182"/>
      <c r="D27" s="182"/>
      <c r="E27" s="182"/>
    </row>
  </sheetData>
  <mergeCells count="5">
    <mergeCell ref="A9:G9"/>
    <mergeCell ref="C25:E27"/>
    <mergeCell ref="E18:G18"/>
    <mergeCell ref="A10:G10"/>
    <mergeCell ref="E17:G1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7"/>
  <sheetViews>
    <sheetView view="pageBreakPreview" zoomScaleNormal="100" zoomScaleSheetLayoutView="100" workbookViewId="0">
      <selection activeCell="A2" sqref="A2"/>
    </sheetView>
  </sheetViews>
  <sheetFormatPr defaultRowHeight="12.75" customHeight="1" x14ac:dyDescent="0.2"/>
  <cols>
    <col min="1" max="1" width="31.42578125" style="21" customWidth="1"/>
    <col min="2" max="2" width="17.85546875" style="21" customWidth="1"/>
    <col min="3" max="3" width="20" style="21" customWidth="1"/>
    <col min="4" max="4" width="16" style="21" customWidth="1"/>
    <col min="5" max="5" width="19.7109375" style="21" customWidth="1"/>
    <col min="6" max="6" width="14.140625" style="21" customWidth="1"/>
    <col min="7" max="7" width="15" style="21" customWidth="1"/>
    <col min="8" max="8" width="10.140625" style="21" customWidth="1"/>
    <col min="9" max="9" width="11.42578125" style="21" hidden="1" customWidth="1"/>
    <col min="10" max="16384" width="9.140625" style="21"/>
  </cols>
  <sheetData>
    <row r="1" spans="1:7" x14ac:dyDescent="0.2">
      <c r="A1" s="21" t="str">
        <f>'1'!A1</f>
        <v>Naziv investicionog fonda: OAIF Future fund</v>
      </c>
    </row>
    <row r="2" spans="1:7" x14ac:dyDescent="0.2">
      <c r="A2" s="21" t="str">
        <f>'[1]1'!A2</f>
        <v xml:space="preserve">Registarski broj investicionog fonda: </v>
      </c>
    </row>
    <row r="3" spans="1:7" x14ac:dyDescent="0.2">
      <c r="A3" s="21" t="str">
        <f>'[1]1'!A3</f>
        <v>Naziv društva za upravljanje investicionim fondom: Društvo za upravljanje investicionim fondovima Kristal invest A.D. Banja Luka</v>
      </c>
    </row>
    <row r="4" spans="1:7" x14ac:dyDescent="0.2">
      <c r="A4" s="21" t="str">
        <f>'[1]1'!A4</f>
        <v>Matični broj društva za upravljanje investicionim fondom: 01935615</v>
      </c>
    </row>
    <row r="5" spans="1:7" x14ac:dyDescent="0.2">
      <c r="A5" s="21" t="str">
        <f>'[1]1'!A5</f>
        <v>JIB društva za upravljanje investicionim fondom: 4400819920004</v>
      </c>
    </row>
    <row r="6" spans="1:7" x14ac:dyDescent="0.2">
      <c r="A6" s="21" t="str">
        <f>'[1]1'!A6</f>
        <v>JIB zatvorenog investicionog fonda: JP-M-6</v>
      </c>
    </row>
    <row r="9" spans="1:7" x14ac:dyDescent="0.2">
      <c r="A9" s="182" t="s">
        <v>546</v>
      </c>
      <c r="B9" s="182"/>
      <c r="C9" s="182"/>
      <c r="D9" s="182"/>
      <c r="E9" s="182"/>
      <c r="F9" s="182"/>
      <c r="G9" s="182"/>
    </row>
    <row r="10" spans="1:7" x14ac:dyDescent="0.2">
      <c r="A10" s="182" t="s">
        <v>627</v>
      </c>
      <c r="B10" s="182"/>
      <c r="C10" s="182"/>
      <c r="D10" s="182"/>
      <c r="E10" s="182"/>
      <c r="F10" s="182"/>
      <c r="G10" s="182"/>
    </row>
    <row r="11" spans="1:7" x14ac:dyDescent="0.2">
      <c r="B11" s="33"/>
      <c r="C11" s="33"/>
      <c r="D11" s="33"/>
      <c r="E11" s="33"/>
      <c r="F11" s="33"/>
      <c r="G11" s="33"/>
    </row>
    <row r="12" spans="1:7" x14ac:dyDescent="0.2">
      <c r="A12" s="51" t="s">
        <v>767</v>
      </c>
    </row>
    <row r="13" spans="1:7" x14ac:dyDescent="0.2">
      <c r="A13" s="51"/>
    </row>
    <row r="14" spans="1:7" s="40" customFormat="1" ht="38.25" customHeight="1" x14ac:dyDescent="0.2">
      <c r="A14" s="31" t="s">
        <v>761</v>
      </c>
      <c r="B14" s="31" t="s">
        <v>766</v>
      </c>
      <c r="C14" s="31" t="s">
        <v>760</v>
      </c>
      <c r="D14" s="31" t="s">
        <v>765</v>
      </c>
      <c r="E14" s="31" t="s">
        <v>764</v>
      </c>
      <c r="F14" s="31" t="s">
        <v>763</v>
      </c>
    </row>
    <row r="15" spans="1:7" x14ac:dyDescent="0.2">
      <c r="A15" s="98"/>
      <c r="B15" s="99"/>
      <c r="C15" s="97"/>
      <c r="D15" s="97"/>
      <c r="E15" s="96"/>
      <c r="F15" s="97"/>
    </row>
    <row r="16" spans="1:7" x14ac:dyDescent="0.2">
      <c r="A16" s="51"/>
    </row>
    <row r="17" spans="1:7" ht="37.5" customHeight="1" x14ac:dyDescent="0.2">
      <c r="A17" s="90" t="s">
        <v>83</v>
      </c>
      <c r="B17" s="90" t="s">
        <v>85</v>
      </c>
      <c r="D17" s="90" t="s">
        <v>84</v>
      </c>
      <c r="E17" s="207" t="s">
        <v>86</v>
      </c>
      <c r="F17" s="207"/>
      <c r="G17" s="207"/>
    </row>
    <row r="18" spans="1:7" ht="33" customHeight="1" x14ac:dyDescent="0.2">
      <c r="A18" s="90" t="s">
        <v>907</v>
      </c>
      <c r="B18" s="89" t="s">
        <v>344</v>
      </c>
      <c r="E18" s="204" t="s">
        <v>343</v>
      </c>
      <c r="F18" s="204"/>
      <c r="G18" s="204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82"/>
      <c r="D25" s="182"/>
      <c r="E25" s="182"/>
    </row>
    <row r="26" spans="1:7" x14ac:dyDescent="0.2">
      <c r="C26" s="182"/>
      <c r="D26" s="182"/>
      <c r="E26" s="182"/>
    </row>
    <row r="27" spans="1:7" x14ac:dyDescent="0.2">
      <c r="C27" s="182"/>
      <c r="D27" s="182"/>
      <c r="E27" s="182"/>
    </row>
  </sheetData>
  <mergeCells count="5">
    <mergeCell ref="A9:G9"/>
    <mergeCell ref="C25:E27"/>
    <mergeCell ref="E18:G18"/>
    <mergeCell ref="A10:G10"/>
    <mergeCell ref="E17:G1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4"/>
  <sheetViews>
    <sheetView view="pageBreakPreview" zoomScaleNormal="100" zoomScaleSheetLayoutView="100" workbookViewId="0">
      <selection activeCell="D25" sqref="D25"/>
    </sheetView>
  </sheetViews>
  <sheetFormatPr defaultRowHeight="12.75" customHeight="1" x14ac:dyDescent="0.2"/>
  <cols>
    <col min="1" max="1" width="8.85546875" style="21" customWidth="1"/>
    <col min="2" max="2" width="7.5703125" style="21" customWidth="1"/>
    <col min="3" max="3" width="29.28515625" style="21" customWidth="1"/>
    <col min="4" max="4" width="28.7109375" style="21" customWidth="1"/>
    <col min="5" max="5" width="22.42578125" style="21" customWidth="1"/>
    <col min="6" max="6" width="7.28515625" style="21" customWidth="1"/>
    <col min="7" max="7" width="18.5703125" style="21" customWidth="1"/>
    <col min="8" max="8" width="15.42578125" style="21" customWidth="1"/>
    <col min="9" max="16384" width="9.140625" style="21"/>
  </cols>
  <sheetData>
    <row r="1" spans="2:11" x14ac:dyDescent="0.2">
      <c r="B1" s="21" t="str">
        <f>'1'!A1</f>
        <v>Naziv investicionog fonda: OAIF Future fund</v>
      </c>
    </row>
    <row r="2" spans="2:11" x14ac:dyDescent="0.2">
      <c r="B2" s="21" t="str">
        <f>'[1]1'!A2</f>
        <v xml:space="preserve">Registarski broj investicionog fonda: </v>
      </c>
      <c r="G2" s="103"/>
      <c r="H2" s="103"/>
      <c r="I2" s="103"/>
      <c r="J2" s="103"/>
      <c r="K2" s="103"/>
    </row>
    <row r="3" spans="2:11" x14ac:dyDescent="0.2">
      <c r="B3" s="21" t="str">
        <f>'[1]1'!A3</f>
        <v>Naziv društva za upravljanje investicionim fondom: Društvo za upravljanje investicionim fondovima Kristal invest A.D. Banja Luka</v>
      </c>
      <c r="G3" s="103"/>
      <c r="H3" s="103"/>
      <c r="I3" s="103"/>
      <c r="J3" s="103"/>
      <c r="K3" s="103"/>
    </row>
    <row r="4" spans="2:11" x14ac:dyDescent="0.2">
      <c r="B4" s="21" t="str">
        <f>'[1]1'!A4</f>
        <v>Matični broj društva za upravljanje investicionim fondom: 01935615</v>
      </c>
    </row>
    <row r="5" spans="2:11" x14ac:dyDescent="0.2">
      <c r="B5" s="21" t="str">
        <f>'[1]1'!A5</f>
        <v>JIB društva za upravljanje investicionim fondom: 4400819920004</v>
      </c>
    </row>
    <row r="6" spans="2:11" x14ac:dyDescent="0.2">
      <c r="B6" s="21" t="str">
        <f>'[1]1'!A6</f>
        <v>JIB zatvorenog investicionog fonda: JP-M-6</v>
      </c>
    </row>
    <row r="11" spans="2:11" x14ac:dyDescent="0.2">
      <c r="B11" s="182" t="s">
        <v>776</v>
      </c>
      <c r="C11" s="182"/>
      <c r="D11" s="182"/>
      <c r="E11" s="182"/>
    </row>
    <row r="12" spans="2:11" x14ac:dyDescent="0.2">
      <c r="B12" s="182" t="s">
        <v>775</v>
      </c>
      <c r="C12" s="182"/>
      <c r="D12" s="182"/>
      <c r="E12" s="182"/>
    </row>
    <row r="16" spans="2:11" ht="25.5" customHeight="1" x14ac:dyDescent="0.2">
      <c r="B16" s="31" t="s">
        <v>80</v>
      </c>
      <c r="C16" s="31" t="s">
        <v>543</v>
      </c>
      <c r="D16" s="31" t="s">
        <v>538</v>
      </c>
      <c r="E16" s="31" t="s">
        <v>536</v>
      </c>
    </row>
    <row r="17" spans="1:7" ht="15" customHeight="1" x14ac:dyDescent="0.2">
      <c r="B17" s="25">
        <v>1</v>
      </c>
      <c r="C17" s="32">
        <v>2</v>
      </c>
      <c r="D17" s="32">
        <v>3</v>
      </c>
      <c r="E17" s="32">
        <v>4</v>
      </c>
    </row>
    <row r="18" spans="1:7" ht="20.100000000000001" customHeight="1" x14ac:dyDescent="0.2">
      <c r="B18" s="31" t="s">
        <v>354</v>
      </c>
      <c r="C18" s="70" t="s">
        <v>774</v>
      </c>
      <c r="D18" s="91">
        <v>46815760.93</v>
      </c>
      <c r="E18" s="102">
        <v>83.122200000000007</v>
      </c>
    </row>
    <row r="19" spans="1:7" ht="20.100000000000001" customHeight="1" x14ac:dyDescent="0.2">
      <c r="B19" s="31" t="s">
        <v>352</v>
      </c>
      <c r="C19" s="70" t="s">
        <v>773</v>
      </c>
      <c r="D19" s="91">
        <v>3666423.03</v>
      </c>
      <c r="E19" s="102">
        <v>6.5098000000000003</v>
      </c>
    </row>
    <row r="20" spans="1:7" ht="20.100000000000001" customHeight="1" x14ac:dyDescent="0.2">
      <c r="B20" s="31" t="s">
        <v>349</v>
      </c>
      <c r="C20" s="70" t="s">
        <v>647</v>
      </c>
      <c r="D20" s="91"/>
      <c r="E20" s="102"/>
    </row>
    <row r="21" spans="1:7" ht="20.100000000000001" customHeight="1" x14ac:dyDescent="0.2">
      <c r="B21" s="31" t="s">
        <v>44</v>
      </c>
      <c r="C21" s="70" t="s">
        <v>772</v>
      </c>
      <c r="D21" s="91">
        <v>4265466.32</v>
      </c>
      <c r="E21" s="102">
        <v>7.5734000000000004</v>
      </c>
    </row>
    <row r="22" spans="1:7" ht="20.100000000000001" customHeight="1" x14ac:dyDescent="0.2">
      <c r="B22" s="31" t="s">
        <v>654</v>
      </c>
      <c r="C22" s="70" t="s">
        <v>771</v>
      </c>
      <c r="D22" s="91">
        <v>751312.2</v>
      </c>
      <c r="E22" s="102">
        <v>1.3340000000000001</v>
      </c>
    </row>
    <row r="23" spans="1:7" ht="20.100000000000001" customHeight="1" x14ac:dyDescent="0.2">
      <c r="B23" s="31" t="s">
        <v>74</v>
      </c>
      <c r="C23" s="70" t="s">
        <v>770</v>
      </c>
      <c r="D23" s="91">
        <v>822666.61</v>
      </c>
      <c r="E23" s="102">
        <v>1.4607000000000001</v>
      </c>
    </row>
    <row r="24" spans="1:7" ht="20.100000000000001" customHeight="1" x14ac:dyDescent="0.2">
      <c r="B24" s="31"/>
      <c r="C24" s="70" t="s">
        <v>769</v>
      </c>
      <c r="D24" s="91">
        <f>SUM(D18:D23)</f>
        <v>56321629.090000004</v>
      </c>
      <c r="E24" s="102">
        <f>SUM(E18:E23)</f>
        <v>100.00010000000002</v>
      </c>
      <c r="F24" s="101"/>
    </row>
    <row r="25" spans="1:7" ht="24" customHeight="1" x14ac:dyDescent="0.2"/>
    <row r="26" spans="1:7" ht="31.5" customHeight="1" x14ac:dyDescent="0.2">
      <c r="A26" s="90" t="s">
        <v>83</v>
      </c>
      <c r="B26" s="90"/>
      <c r="C26" s="100"/>
      <c r="D26" s="90" t="s">
        <v>768</v>
      </c>
      <c r="E26" s="207" t="s">
        <v>86</v>
      </c>
      <c r="F26" s="207"/>
      <c r="G26" s="207"/>
    </row>
    <row r="27" spans="1:7" ht="35.25" customHeight="1" x14ac:dyDescent="0.2">
      <c r="A27" s="90" t="s">
        <v>907</v>
      </c>
      <c r="B27" s="90"/>
      <c r="C27" s="100"/>
      <c r="D27" s="89" t="s">
        <v>344</v>
      </c>
      <c r="E27" s="212" t="s">
        <v>343</v>
      </c>
      <c r="F27" s="212"/>
      <c r="G27" s="212"/>
    </row>
    <row r="28" spans="1:7" ht="14.25" customHeight="1" x14ac:dyDescent="0.2">
      <c r="A28" s="100"/>
      <c r="C28" s="100"/>
      <c r="D28" s="100"/>
      <c r="E28" s="100"/>
      <c r="F28" s="100"/>
      <c r="G28" s="100"/>
    </row>
    <row r="29" spans="1:7" x14ac:dyDescent="0.2">
      <c r="A29" s="100"/>
      <c r="B29" s="100"/>
      <c r="C29" s="100"/>
      <c r="D29" s="100"/>
      <c r="E29" s="100"/>
      <c r="F29" s="100"/>
      <c r="G29" s="100"/>
    </row>
    <row r="30" spans="1:7" x14ac:dyDescent="0.2">
      <c r="A30" s="100"/>
      <c r="B30" s="100"/>
      <c r="C30" s="100"/>
      <c r="D30" s="100"/>
      <c r="E30" s="100"/>
      <c r="F30" s="100"/>
      <c r="G30" s="100"/>
    </row>
    <row r="31" spans="1:7" x14ac:dyDescent="0.2">
      <c r="A31" s="100"/>
      <c r="B31" s="100"/>
      <c r="C31" s="100"/>
      <c r="D31" s="100"/>
      <c r="E31" s="100"/>
      <c r="F31" s="100"/>
      <c r="G31" s="100"/>
    </row>
    <row r="32" spans="1:7" x14ac:dyDescent="0.2">
      <c r="A32" s="100"/>
      <c r="B32" s="100"/>
      <c r="C32" s="100"/>
      <c r="D32" s="100"/>
      <c r="E32" s="100"/>
      <c r="F32" s="100"/>
      <c r="G32" s="100"/>
    </row>
    <row r="33" spans="1:7" x14ac:dyDescent="0.2">
      <c r="A33" s="100"/>
      <c r="B33" s="100"/>
      <c r="C33" s="100"/>
      <c r="D33" s="100"/>
      <c r="E33" s="100"/>
      <c r="F33" s="100"/>
      <c r="G33" s="100"/>
    </row>
    <row r="34" spans="1:7" x14ac:dyDescent="0.2">
      <c r="A34" s="100"/>
      <c r="B34" s="100"/>
      <c r="C34" s="100"/>
      <c r="D34" s="100"/>
      <c r="E34" s="100"/>
      <c r="F34" s="100"/>
      <c r="G34" s="100"/>
    </row>
    <row r="35" spans="1:7" x14ac:dyDescent="0.2">
      <c r="A35" s="100"/>
      <c r="B35" s="100"/>
      <c r="C35" s="100"/>
      <c r="D35" s="100"/>
      <c r="E35" s="100"/>
      <c r="F35" s="100"/>
      <c r="G35" s="100"/>
    </row>
    <row r="42" spans="1:7" ht="22.5" customHeight="1" x14ac:dyDescent="0.2">
      <c r="B42" s="182"/>
      <c r="C42" s="182"/>
      <c r="D42" s="182"/>
      <c r="E42" s="182"/>
    </row>
    <row r="43" spans="1:7" x14ac:dyDescent="0.2">
      <c r="B43" s="182"/>
      <c r="C43" s="182"/>
      <c r="D43" s="182"/>
      <c r="E43" s="182"/>
    </row>
    <row r="44" spans="1:7" x14ac:dyDescent="0.2">
      <c r="B44" s="182"/>
      <c r="C44" s="182"/>
      <c r="D44" s="182"/>
      <c r="E44" s="182"/>
    </row>
  </sheetData>
  <mergeCells count="5">
    <mergeCell ref="B42:E44"/>
    <mergeCell ref="B12:E12"/>
    <mergeCell ref="E27:G27"/>
    <mergeCell ref="E26:G26"/>
    <mergeCell ref="B11:E11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8"/>
  <sheetViews>
    <sheetView view="pageBreakPreview" zoomScaleNormal="100" zoomScaleSheetLayoutView="100" workbookViewId="0">
      <selection sqref="A1:H23"/>
    </sheetView>
  </sheetViews>
  <sheetFormatPr defaultRowHeight="12.75" customHeight="1" x14ac:dyDescent="0.2"/>
  <cols>
    <col min="1" max="1" width="8.85546875" style="21" customWidth="1"/>
    <col min="2" max="2" width="18.140625" style="21" customWidth="1"/>
    <col min="3" max="3" width="29.28515625" style="21" customWidth="1"/>
    <col min="4" max="4" width="28.7109375" style="21" customWidth="1"/>
    <col min="5" max="5" width="22.42578125" style="21" customWidth="1"/>
    <col min="6" max="6" width="15.140625" style="21" customWidth="1"/>
    <col min="7" max="7" width="18.5703125" style="21" customWidth="1"/>
    <col min="8" max="8" width="15.42578125" style="21" customWidth="1"/>
    <col min="9" max="16384" width="9.140625" style="21"/>
  </cols>
  <sheetData>
    <row r="1" spans="1:11" x14ac:dyDescent="0.2">
      <c r="A1" s="21" t="str">
        <f>'1'!A1</f>
        <v>Naziv investicionog fonda: OAIF Future fund</v>
      </c>
    </row>
    <row r="2" spans="1:11" x14ac:dyDescent="0.2">
      <c r="A2" s="21" t="str">
        <f>'[1]1'!A2</f>
        <v xml:space="preserve">Registarski broj investicionog fonda: </v>
      </c>
      <c r="G2" s="103"/>
      <c r="H2" s="103"/>
      <c r="I2" s="103"/>
      <c r="J2" s="103"/>
      <c r="K2" s="103"/>
    </row>
    <row r="3" spans="1:11" x14ac:dyDescent="0.2">
      <c r="A3" s="21" t="str">
        <f>'[1]1'!A3</f>
        <v>Naziv društva za upravljanje investicionim fondom: Društvo za upravljanje investicionim fondovima Kristal invest A.D. Banja Luka</v>
      </c>
      <c r="G3" s="103"/>
      <c r="H3" s="103"/>
      <c r="I3" s="103"/>
      <c r="J3" s="103"/>
      <c r="K3" s="103"/>
    </row>
    <row r="4" spans="1:11" x14ac:dyDescent="0.2">
      <c r="A4" s="21" t="str">
        <f>'[1]1'!A4</f>
        <v>Matični broj društva za upravljanje investicionim fondom: 01935615</v>
      </c>
    </row>
    <row r="5" spans="1:11" x14ac:dyDescent="0.2">
      <c r="A5" s="21" t="str">
        <f>'[1]1'!A5</f>
        <v>JIB društva za upravljanje investicionim fondom: 4400819920004</v>
      </c>
    </row>
    <row r="6" spans="1:11" x14ac:dyDescent="0.2">
      <c r="A6" s="21" t="str">
        <f>'[1]1'!A6</f>
        <v>JIB zatvorenog investicionog fonda: JP-M-6</v>
      </c>
    </row>
    <row r="11" spans="1:11" x14ac:dyDescent="0.2">
      <c r="B11" s="182" t="s">
        <v>783</v>
      </c>
      <c r="C11" s="182"/>
      <c r="D11" s="182"/>
      <c r="E11" s="182"/>
      <c r="F11" s="182"/>
      <c r="G11" s="182"/>
      <c r="H11" s="182"/>
    </row>
    <row r="12" spans="1:11" x14ac:dyDescent="0.2">
      <c r="B12" s="182" t="s">
        <v>782</v>
      </c>
      <c r="C12" s="182"/>
      <c r="D12" s="182"/>
      <c r="E12" s="182"/>
      <c r="F12" s="182"/>
      <c r="G12" s="182"/>
      <c r="H12" s="182"/>
    </row>
    <row r="15" spans="1:11" x14ac:dyDescent="0.2">
      <c r="B15" s="21" t="s">
        <v>781</v>
      </c>
    </row>
    <row r="16" spans="1:11" ht="38.25" customHeight="1" x14ac:dyDescent="0.2">
      <c r="B16" s="31" t="s">
        <v>778</v>
      </c>
      <c r="C16" s="31" t="s">
        <v>780</v>
      </c>
      <c r="D16" s="31" t="s">
        <v>760</v>
      </c>
      <c r="E16" s="31" t="s">
        <v>765</v>
      </c>
      <c r="F16" s="31" t="s">
        <v>777</v>
      </c>
      <c r="G16" s="31" t="s">
        <v>756</v>
      </c>
      <c r="H16" s="31" t="s">
        <v>779</v>
      </c>
    </row>
    <row r="17" spans="1:8" ht="15" customHeight="1" x14ac:dyDescent="0.2">
      <c r="B17" s="25"/>
      <c r="C17" s="32"/>
      <c r="D17" s="104"/>
      <c r="E17" s="104"/>
      <c r="F17" s="96"/>
      <c r="G17" s="96"/>
      <c r="H17" s="97"/>
    </row>
    <row r="18" spans="1:8" ht="20.100000000000001" customHeight="1" x14ac:dyDescent="0.2"/>
    <row r="19" spans="1:8" ht="20.100000000000001" customHeight="1" x14ac:dyDescent="0.2"/>
    <row r="20" spans="1:8" ht="31.5" customHeight="1" x14ac:dyDescent="0.2">
      <c r="A20" s="90" t="s">
        <v>83</v>
      </c>
      <c r="B20" s="90"/>
      <c r="C20" s="100"/>
      <c r="D20" s="90" t="s">
        <v>768</v>
      </c>
      <c r="E20" s="207" t="s">
        <v>86</v>
      </c>
      <c r="F20" s="207"/>
      <c r="G20" s="207"/>
    </row>
    <row r="21" spans="1:8" ht="35.25" customHeight="1" x14ac:dyDescent="0.2">
      <c r="A21" s="90" t="s">
        <v>907</v>
      </c>
      <c r="B21" s="90"/>
      <c r="C21" s="100"/>
      <c r="D21" s="89" t="s">
        <v>344</v>
      </c>
      <c r="E21" s="212" t="s">
        <v>343</v>
      </c>
      <c r="F21" s="212"/>
      <c r="G21" s="212"/>
    </row>
    <row r="22" spans="1:8" ht="14.25" customHeight="1" x14ac:dyDescent="0.2">
      <c r="A22" s="100"/>
      <c r="C22" s="100"/>
      <c r="D22" s="100"/>
      <c r="E22" s="100"/>
      <c r="F22" s="100"/>
      <c r="G22" s="100"/>
    </row>
    <row r="23" spans="1:8" x14ac:dyDescent="0.2">
      <c r="A23" s="100"/>
      <c r="B23" s="100"/>
      <c r="C23" s="100"/>
      <c r="D23" s="100"/>
      <c r="E23" s="100"/>
      <c r="F23" s="100"/>
      <c r="G23" s="100"/>
    </row>
    <row r="24" spans="1:8" x14ac:dyDescent="0.2">
      <c r="A24" s="100"/>
      <c r="B24" s="100"/>
      <c r="C24" s="100"/>
      <c r="D24" s="100"/>
      <c r="E24" s="100"/>
      <c r="F24" s="100"/>
      <c r="G24" s="100"/>
    </row>
    <row r="25" spans="1:8" x14ac:dyDescent="0.2">
      <c r="A25" s="100"/>
      <c r="B25" s="100"/>
      <c r="C25" s="100"/>
      <c r="D25" s="100"/>
      <c r="E25" s="100"/>
      <c r="F25" s="100"/>
      <c r="G25" s="100"/>
    </row>
    <row r="26" spans="1:8" x14ac:dyDescent="0.2">
      <c r="A26" s="100"/>
      <c r="B26" s="100"/>
      <c r="C26" s="100"/>
      <c r="D26" s="100"/>
      <c r="E26" s="100"/>
      <c r="F26" s="100"/>
      <c r="G26" s="100"/>
    </row>
    <row r="27" spans="1:8" x14ac:dyDescent="0.2">
      <c r="A27" s="100"/>
      <c r="B27" s="100"/>
      <c r="C27" s="100"/>
      <c r="D27" s="100"/>
      <c r="E27" s="100"/>
      <c r="F27" s="100"/>
      <c r="G27" s="100"/>
    </row>
    <row r="28" spans="1:8" x14ac:dyDescent="0.2">
      <c r="A28" s="100"/>
      <c r="B28" s="100"/>
      <c r="C28" s="100"/>
      <c r="D28" s="100"/>
      <c r="E28" s="100"/>
      <c r="F28" s="100"/>
      <c r="G28" s="100"/>
    </row>
    <row r="29" spans="1:8" x14ac:dyDescent="0.2">
      <c r="A29" s="100"/>
      <c r="B29" s="100"/>
      <c r="C29" s="100"/>
      <c r="D29" s="100"/>
      <c r="E29" s="100"/>
      <c r="F29" s="100"/>
      <c r="G29" s="100"/>
    </row>
    <row r="36" spans="2:5" ht="22.5" customHeight="1" x14ac:dyDescent="0.2">
      <c r="B36" s="182"/>
      <c r="C36" s="182"/>
      <c r="D36" s="182"/>
      <c r="E36" s="182"/>
    </row>
    <row r="37" spans="2:5" x14ac:dyDescent="0.2">
      <c r="B37" s="182"/>
      <c r="C37" s="182"/>
      <c r="D37" s="182"/>
      <c r="E37" s="182"/>
    </row>
    <row r="38" spans="2:5" x14ac:dyDescent="0.2">
      <c r="B38" s="182"/>
      <c r="C38" s="182"/>
      <c r="D38" s="182"/>
      <c r="E38" s="182"/>
    </row>
  </sheetData>
  <mergeCells count="5">
    <mergeCell ref="B11:H11"/>
    <mergeCell ref="B36:E38"/>
    <mergeCell ref="E21:G21"/>
    <mergeCell ref="B12:H12"/>
    <mergeCell ref="E20:G20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4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105"/>
  <sheetViews>
    <sheetView view="pageBreakPreview" topLeftCell="A85" zoomScaleNormal="100" zoomScaleSheetLayoutView="100" workbookViewId="0">
      <selection activeCell="E92" sqref="E92:F94"/>
    </sheetView>
  </sheetViews>
  <sheetFormatPr defaultRowHeight="12.75" customHeight="1" x14ac:dyDescent="0.2"/>
  <cols>
    <col min="1" max="1" width="12.42578125" style="21" customWidth="1"/>
    <col min="2" max="2" width="32.28515625" style="21" customWidth="1"/>
    <col min="3" max="3" width="13.85546875" style="105" customWidth="1"/>
    <col min="4" max="4" width="17.5703125" style="21" customWidth="1"/>
    <col min="5" max="5" width="18.28515625" style="21" customWidth="1"/>
    <col min="6" max="6" width="16.28515625" style="21" customWidth="1"/>
    <col min="7" max="16384" width="9.140625" style="21"/>
  </cols>
  <sheetData>
    <row r="1" spans="1:6" x14ac:dyDescent="0.2">
      <c r="A1" s="21" t="str">
        <f>'1'!A1</f>
        <v>Naziv investicionog fonda: OAIF Future fund</v>
      </c>
    </row>
    <row r="2" spans="1:6" x14ac:dyDescent="0.2">
      <c r="A2" s="21" t="str">
        <f>'[1]2'!A2</f>
        <v xml:space="preserve">Registarski broj investicionog fonda: </v>
      </c>
    </row>
    <row r="3" spans="1:6" x14ac:dyDescent="0.2">
      <c r="A3" s="21" t="str">
        <f>'[1]2'!A3</f>
        <v>Naziv društva za upravljanje investicionim fondom: Društvo za upravljanje investicionim fondovima Kristal invest A.D. Banja Luka</v>
      </c>
    </row>
    <row r="4" spans="1:6" x14ac:dyDescent="0.2">
      <c r="A4" s="21" t="str">
        <f>'[1]2'!A4</f>
        <v>Matični broj društva za upravljanje investicionim fondom: 01935615</v>
      </c>
    </row>
    <row r="5" spans="1:6" x14ac:dyDescent="0.2">
      <c r="A5" s="21" t="str">
        <f>'[1]2'!A5</f>
        <v>JIB društva za upravljanje investicionim fondom: 4400819920004</v>
      </c>
    </row>
    <row r="6" spans="1:6" x14ac:dyDescent="0.2">
      <c r="A6" s="21" t="str">
        <f>'[1]2'!A6</f>
        <v>JIB zatvorenog investicionog fonda: JP-M-6</v>
      </c>
    </row>
    <row r="8" spans="1:6" ht="13.5" customHeight="1" thickBot="1" x14ac:dyDescent="0.25">
      <c r="A8" s="182" t="s">
        <v>820</v>
      </c>
      <c r="B8" s="182"/>
      <c r="C8" s="182"/>
      <c r="D8" s="182"/>
      <c r="E8" s="182"/>
      <c r="F8" s="182"/>
    </row>
    <row r="9" spans="1:6" ht="13.5" customHeight="1" thickBot="1" x14ac:dyDescent="0.25">
      <c r="A9" s="220" t="s">
        <v>819</v>
      </c>
      <c r="B9" s="221"/>
      <c r="C9" s="221"/>
      <c r="D9" s="221"/>
      <c r="E9" s="221"/>
      <c r="F9" s="222"/>
    </row>
    <row r="10" spans="1:6" x14ac:dyDescent="0.2">
      <c r="A10" s="33"/>
      <c r="B10" s="33"/>
      <c r="C10" s="33"/>
      <c r="D10" s="33"/>
      <c r="E10" s="33"/>
      <c r="F10" s="33"/>
    </row>
    <row r="11" spans="1:6" x14ac:dyDescent="0.2">
      <c r="A11" s="21" t="s">
        <v>818</v>
      </c>
    </row>
    <row r="12" spans="1:6" ht="14.25" customHeight="1" x14ac:dyDescent="0.2">
      <c r="A12" s="217" t="s">
        <v>793</v>
      </c>
      <c r="B12" s="217" t="s">
        <v>817</v>
      </c>
      <c r="C12" s="213" t="s">
        <v>816</v>
      </c>
      <c r="D12" s="217" t="s">
        <v>624</v>
      </c>
      <c r="E12" s="217" t="s">
        <v>790</v>
      </c>
      <c r="F12" s="217" t="s">
        <v>789</v>
      </c>
    </row>
    <row r="13" spans="1:6" ht="39" customHeight="1" x14ac:dyDescent="0.2">
      <c r="A13" s="218"/>
      <c r="B13" s="218"/>
      <c r="C13" s="214"/>
      <c r="D13" s="218"/>
      <c r="E13" s="218"/>
      <c r="F13" s="218"/>
    </row>
    <row r="14" spans="1:6" ht="15.75" customHeight="1" x14ac:dyDescent="0.2">
      <c r="A14" s="32">
        <v>1</v>
      </c>
      <c r="B14" s="32">
        <v>2</v>
      </c>
      <c r="C14" s="114">
        <v>3</v>
      </c>
      <c r="D14" s="32">
        <v>4</v>
      </c>
      <c r="E14" s="32">
        <v>5</v>
      </c>
      <c r="F14" s="32">
        <v>6</v>
      </c>
    </row>
    <row r="15" spans="1:6" ht="24.75" customHeight="1" x14ac:dyDescent="0.2">
      <c r="A15" s="113"/>
      <c r="B15" s="92" t="s">
        <v>815</v>
      </c>
      <c r="C15" s="112"/>
      <c r="D15" s="112">
        <v>715929.26679999998</v>
      </c>
      <c r="E15" s="112">
        <v>734742.62100000004</v>
      </c>
      <c r="F15" s="112">
        <v>18813.354200000002</v>
      </c>
    </row>
    <row r="16" spans="1:6" ht="24.75" customHeight="1" x14ac:dyDescent="0.2">
      <c r="A16" s="113"/>
      <c r="B16" s="92" t="s">
        <v>532</v>
      </c>
      <c r="C16" s="112"/>
      <c r="D16" s="112">
        <v>655710.47479999997</v>
      </c>
      <c r="E16" s="112">
        <v>674543.04</v>
      </c>
      <c r="F16" s="112">
        <v>18832.565200000001</v>
      </c>
    </row>
    <row r="17" spans="1:6" ht="24.75" customHeight="1" x14ac:dyDescent="0.2">
      <c r="A17" s="113"/>
      <c r="B17" s="92" t="s">
        <v>463</v>
      </c>
      <c r="C17" s="112"/>
      <c r="D17" s="112">
        <v>655710.47479999997</v>
      </c>
      <c r="E17" s="112">
        <v>674543.04</v>
      </c>
      <c r="F17" s="112">
        <v>18832.565200000001</v>
      </c>
    </row>
    <row r="18" spans="1:6" ht="24.75" customHeight="1" x14ac:dyDescent="0.2">
      <c r="A18" s="113">
        <v>44652</v>
      </c>
      <c r="B18" s="92" t="s">
        <v>814</v>
      </c>
      <c r="C18" s="112">
        <v>13389</v>
      </c>
      <c r="D18" s="112">
        <v>160171.26809999999</v>
      </c>
      <c r="E18" s="112">
        <v>169504.74</v>
      </c>
      <c r="F18" s="112">
        <v>9333.4719000000005</v>
      </c>
    </row>
    <row r="19" spans="1:6" ht="24.75" customHeight="1" x14ac:dyDescent="0.2">
      <c r="A19" s="113">
        <v>44566</v>
      </c>
      <c r="B19" s="92" t="s">
        <v>814</v>
      </c>
      <c r="C19" s="112">
        <v>309</v>
      </c>
      <c r="D19" s="112">
        <v>3696.5360999999998</v>
      </c>
      <c r="E19" s="112">
        <v>3708</v>
      </c>
      <c r="F19" s="112">
        <v>11.463900000000001</v>
      </c>
    </row>
    <row r="20" spans="1:6" ht="24.75" customHeight="1" x14ac:dyDescent="0.2">
      <c r="A20" s="113">
        <v>44568</v>
      </c>
      <c r="B20" s="92" t="s">
        <v>814</v>
      </c>
      <c r="C20" s="112">
        <v>760</v>
      </c>
      <c r="D20" s="112">
        <v>9091.8040000000001</v>
      </c>
      <c r="E20" s="112">
        <v>9120</v>
      </c>
      <c r="F20" s="112">
        <v>28.196000000000002</v>
      </c>
    </row>
    <row r="21" spans="1:6" ht="24.75" customHeight="1" x14ac:dyDescent="0.2">
      <c r="A21" s="113">
        <v>44571</v>
      </c>
      <c r="B21" s="92" t="s">
        <v>814</v>
      </c>
      <c r="C21" s="112">
        <v>3602</v>
      </c>
      <c r="D21" s="112">
        <v>43090.3658</v>
      </c>
      <c r="E21" s="112">
        <v>43224</v>
      </c>
      <c r="F21" s="112">
        <v>133.63419999999999</v>
      </c>
    </row>
    <row r="22" spans="1:6" ht="24.75" customHeight="1" x14ac:dyDescent="0.2">
      <c r="A22" s="113">
        <v>44572</v>
      </c>
      <c r="B22" s="92" t="s">
        <v>814</v>
      </c>
      <c r="C22" s="112">
        <v>22</v>
      </c>
      <c r="D22" s="112">
        <v>263.18380000000002</v>
      </c>
      <c r="E22" s="112">
        <v>264</v>
      </c>
      <c r="F22" s="112">
        <v>0.81620000000000004</v>
      </c>
    </row>
    <row r="23" spans="1:6" ht="24.75" customHeight="1" x14ac:dyDescent="0.2">
      <c r="A23" s="113">
        <v>44603</v>
      </c>
      <c r="B23" s="92" t="s">
        <v>814</v>
      </c>
      <c r="C23" s="112">
        <v>404</v>
      </c>
      <c r="D23" s="112">
        <v>4833.0115999999998</v>
      </c>
      <c r="E23" s="112">
        <v>4969.2</v>
      </c>
      <c r="F23" s="112">
        <v>136.1884</v>
      </c>
    </row>
    <row r="24" spans="1:6" ht="24.75" customHeight="1" x14ac:dyDescent="0.2">
      <c r="A24" s="113">
        <v>44573</v>
      </c>
      <c r="B24" s="92" t="s">
        <v>814</v>
      </c>
      <c r="C24" s="112">
        <v>31</v>
      </c>
      <c r="D24" s="112">
        <v>370.84989999999999</v>
      </c>
      <c r="E24" s="112">
        <v>372</v>
      </c>
      <c r="F24" s="112">
        <v>1.1500999999999999</v>
      </c>
    </row>
    <row r="25" spans="1:6" ht="24.75" customHeight="1" x14ac:dyDescent="0.2">
      <c r="A25" s="113">
        <v>44574</v>
      </c>
      <c r="B25" s="92" t="s">
        <v>814</v>
      </c>
      <c r="C25" s="112">
        <v>4274</v>
      </c>
      <c r="D25" s="112">
        <v>51129.434600000001</v>
      </c>
      <c r="E25" s="112">
        <v>51288</v>
      </c>
      <c r="F25" s="112">
        <v>158.56540000000001</v>
      </c>
    </row>
    <row r="26" spans="1:6" ht="24.75" customHeight="1" x14ac:dyDescent="0.2">
      <c r="A26" s="113">
        <v>44575</v>
      </c>
      <c r="B26" s="92" t="s">
        <v>814</v>
      </c>
      <c r="C26" s="112">
        <v>1836</v>
      </c>
      <c r="D26" s="112">
        <v>21963.884399999999</v>
      </c>
      <c r="E26" s="112">
        <v>22032</v>
      </c>
      <c r="F26" s="112">
        <v>68.115600000000001</v>
      </c>
    </row>
    <row r="27" spans="1:6" ht="24.75" customHeight="1" x14ac:dyDescent="0.2">
      <c r="A27" s="113">
        <v>44606</v>
      </c>
      <c r="B27" s="92" t="s">
        <v>814</v>
      </c>
      <c r="C27" s="112">
        <v>16</v>
      </c>
      <c r="D27" s="112">
        <v>191.40639999999999</v>
      </c>
      <c r="E27" s="112">
        <v>196.8</v>
      </c>
      <c r="F27" s="112">
        <v>5.3936000000000002</v>
      </c>
    </row>
    <row r="28" spans="1:6" ht="24.75" customHeight="1" x14ac:dyDescent="0.2">
      <c r="A28" s="113">
        <v>44607</v>
      </c>
      <c r="B28" s="92" t="s">
        <v>814</v>
      </c>
      <c r="C28" s="112">
        <v>820</v>
      </c>
      <c r="D28" s="112">
        <v>9809.5779999999995</v>
      </c>
      <c r="E28" s="112">
        <v>10086</v>
      </c>
      <c r="F28" s="112">
        <v>276.42200000000003</v>
      </c>
    </row>
    <row r="29" spans="1:6" ht="24.75" customHeight="1" x14ac:dyDescent="0.2">
      <c r="A29" s="113">
        <v>44610</v>
      </c>
      <c r="B29" s="92" t="s">
        <v>814</v>
      </c>
      <c r="C29" s="112">
        <v>971</v>
      </c>
      <c r="D29" s="112">
        <v>11615.975899999999</v>
      </c>
      <c r="E29" s="112">
        <v>11943.3</v>
      </c>
      <c r="F29" s="112">
        <v>327.32409999999999</v>
      </c>
    </row>
    <row r="30" spans="1:6" ht="24.75" customHeight="1" x14ac:dyDescent="0.2">
      <c r="A30" s="113">
        <v>44580</v>
      </c>
      <c r="B30" s="92" t="s">
        <v>814</v>
      </c>
      <c r="C30" s="112">
        <v>185</v>
      </c>
      <c r="D30" s="112">
        <v>2213.1365000000001</v>
      </c>
      <c r="E30" s="112">
        <v>2220</v>
      </c>
      <c r="F30" s="112">
        <v>6.8635000000000002</v>
      </c>
    </row>
    <row r="31" spans="1:6" ht="24.75" customHeight="1" x14ac:dyDescent="0.2">
      <c r="A31" s="113">
        <v>44614</v>
      </c>
      <c r="B31" s="92" t="s">
        <v>814</v>
      </c>
      <c r="C31" s="112">
        <v>50</v>
      </c>
      <c r="D31" s="112">
        <v>598.14499999999998</v>
      </c>
      <c r="E31" s="112">
        <v>615</v>
      </c>
      <c r="F31" s="112">
        <v>16.855</v>
      </c>
    </row>
    <row r="32" spans="1:6" ht="24.75" customHeight="1" x14ac:dyDescent="0.2">
      <c r="A32" s="113">
        <v>44643</v>
      </c>
      <c r="B32" s="92" t="s">
        <v>814</v>
      </c>
      <c r="C32" s="112">
        <v>51</v>
      </c>
      <c r="D32" s="112">
        <v>610.10789999999997</v>
      </c>
      <c r="E32" s="112">
        <v>627.29999999999995</v>
      </c>
      <c r="F32" s="112">
        <v>17.1921</v>
      </c>
    </row>
    <row r="33" spans="1:6" ht="24.75" customHeight="1" x14ac:dyDescent="0.2">
      <c r="A33" s="113">
        <v>44585</v>
      </c>
      <c r="B33" s="92" t="s">
        <v>814</v>
      </c>
      <c r="C33" s="112">
        <v>379</v>
      </c>
      <c r="D33" s="112">
        <v>4533.9390999999996</v>
      </c>
      <c r="E33" s="112">
        <v>4548</v>
      </c>
      <c r="F33" s="112">
        <v>14.0609</v>
      </c>
    </row>
    <row r="34" spans="1:6" ht="24.75" customHeight="1" x14ac:dyDescent="0.2">
      <c r="A34" s="113">
        <v>44644</v>
      </c>
      <c r="B34" s="92" t="s">
        <v>814</v>
      </c>
      <c r="C34" s="112">
        <v>233</v>
      </c>
      <c r="D34" s="112">
        <v>2787.3557000000001</v>
      </c>
      <c r="E34" s="112">
        <v>2865.9</v>
      </c>
      <c r="F34" s="112">
        <v>78.544300000000007</v>
      </c>
    </row>
    <row r="35" spans="1:6" ht="24.75" customHeight="1" x14ac:dyDescent="0.2">
      <c r="A35" s="113">
        <v>44586</v>
      </c>
      <c r="B35" s="92" t="s">
        <v>814</v>
      </c>
      <c r="C35" s="112">
        <v>1431</v>
      </c>
      <c r="D35" s="112">
        <v>17118.909899999999</v>
      </c>
      <c r="E35" s="112">
        <v>17172</v>
      </c>
      <c r="F35" s="112">
        <v>53.0901</v>
      </c>
    </row>
    <row r="36" spans="1:6" ht="24.75" customHeight="1" x14ac:dyDescent="0.2">
      <c r="A36" s="113">
        <v>44645</v>
      </c>
      <c r="B36" s="92" t="s">
        <v>814</v>
      </c>
      <c r="C36" s="112">
        <v>687</v>
      </c>
      <c r="D36" s="112">
        <v>8218.5123000000003</v>
      </c>
      <c r="E36" s="112">
        <v>8450.1</v>
      </c>
      <c r="F36" s="112">
        <v>231.58770000000001</v>
      </c>
    </row>
    <row r="37" spans="1:6" ht="24.75" customHeight="1" x14ac:dyDescent="0.2">
      <c r="A37" s="113">
        <v>44587</v>
      </c>
      <c r="B37" s="92" t="s">
        <v>814</v>
      </c>
      <c r="C37" s="112">
        <v>247</v>
      </c>
      <c r="D37" s="112">
        <v>2954.8362999999999</v>
      </c>
      <c r="E37" s="112">
        <v>2964</v>
      </c>
      <c r="F37" s="112">
        <v>9.1637000000000004</v>
      </c>
    </row>
    <row r="38" spans="1:6" ht="24.75" customHeight="1" x14ac:dyDescent="0.2">
      <c r="A38" s="113">
        <v>44588</v>
      </c>
      <c r="B38" s="92" t="s">
        <v>814</v>
      </c>
      <c r="C38" s="112">
        <v>6</v>
      </c>
      <c r="D38" s="112">
        <v>71.7774</v>
      </c>
      <c r="E38" s="112">
        <v>72</v>
      </c>
      <c r="F38" s="112">
        <v>0.22259999999999999</v>
      </c>
    </row>
    <row r="39" spans="1:6" ht="24.75" customHeight="1" x14ac:dyDescent="0.2">
      <c r="A39" s="113">
        <v>44589</v>
      </c>
      <c r="B39" s="92" t="s">
        <v>814</v>
      </c>
      <c r="C39" s="112">
        <v>1800</v>
      </c>
      <c r="D39" s="112">
        <v>21533.22</v>
      </c>
      <c r="E39" s="112">
        <v>21600</v>
      </c>
      <c r="F39" s="112">
        <v>66.78</v>
      </c>
    </row>
    <row r="40" spans="1:6" ht="24.75" customHeight="1" x14ac:dyDescent="0.2">
      <c r="A40" s="113">
        <v>44648</v>
      </c>
      <c r="B40" s="92" t="s">
        <v>814</v>
      </c>
      <c r="C40" s="112">
        <v>2560</v>
      </c>
      <c r="D40" s="112">
        <v>30625.024000000001</v>
      </c>
      <c r="E40" s="112">
        <v>31488</v>
      </c>
      <c r="F40" s="112">
        <v>862.976</v>
      </c>
    </row>
    <row r="41" spans="1:6" ht="24.75" customHeight="1" x14ac:dyDescent="0.2">
      <c r="A41" s="113">
        <v>44649</v>
      </c>
      <c r="B41" s="92" t="s">
        <v>814</v>
      </c>
      <c r="C41" s="112">
        <v>2414</v>
      </c>
      <c r="D41" s="112">
        <v>28878.440600000002</v>
      </c>
      <c r="E41" s="112">
        <v>29692.2</v>
      </c>
      <c r="F41" s="112">
        <v>813.75940000000003</v>
      </c>
    </row>
    <row r="42" spans="1:6" ht="24.75" customHeight="1" x14ac:dyDescent="0.2">
      <c r="A42" s="113">
        <v>44650</v>
      </c>
      <c r="B42" s="92" t="s">
        <v>814</v>
      </c>
      <c r="C42" s="112">
        <v>5190</v>
      </c>
      <c r="D42" s="112">
        <v>62087.451000000001</v>
      </c>
      <c r="E42" s="112">
        <v>63837</v>
      </c>
      <c r="F42" s="112">
        <v>1749.549</v>
      </c>
    </row>
    <row r="43" spans="1:6" ht="24.75" customHeight="1" x14ac:dyDescent="0.2">
      <c r="A43" s="113">
        <v>44651</v>
      </c>
      <c r="B43" s="92" t="s">
        <v>814</v>
      </c>
      <c r="C43" s="112">
        <v>13145</v>
      </c>
      <c r="D43" s="112">
        <v>157252.3205</v>
      </c>
      <c r="E43" s="112">
        <v>161683.5</v>
      </c>
      <c r="F43" s="112">
        <v>4431.1795000000002</v>
      </c>
    </row>
    <row r="44" spans="1:6" ht="24.75" customHeight="1" x14ac:dyDescent="0.2">
      <c r="A44" s="113"/>
      <c r="B44" s="92" t="s">
        <v>786</v>
      </c>
      <c r="C44" s="112"/>
      <c r="D44" s="112"/>
      <c r="E44" s="112"/>
      <c r="F44" s="112"/>
    </row>
    <row r="45" spans="1:6" ht="24.75" customHeight="1" x14ac:dyDescent="0.2">
      <c r="A45" s="113"/>
      <c r="B45" s="92" t="s">
        <v>813</v>
      </c>
      <c r="C45" s="112"/>
      <c r="D45" s="112"/>
      <c r="E45" s="112"/>
      <c r="F45" s="112"/>
    </row>
    <row r="46" spans="1:6" ht="24.75" customHeight="1" x14ac:dyDescent="0.2">
      <c r="A46" s="113"/>
      <c r="B46" s="92" t="s">
        <v>471</v>
      </c>
      <c r="C46" s="112"/>
      <c r="D46" s="112">
        <v>60218.792000000001</v>
      </c>
      <c r="E46" s="112">
        <v>60199.580999999998</v>
      </c>
      <c r="F46" s="112">
        <v>-19.210999999999999</v>
      </c>
    </row>
    <row r="47" spans="1:6" ht="24.75" customHeight="1" x14ac:dyDescent="0.2">
      <c r="A47" s="113"/>
      <c r="B47" s="92" t="s">
        <v>463</v>
      </c>
      <c r="C47" s="112"/>
      <c r="D47" s="112"/>
      <c r="E47" s="112"/>
      <c r="F47" s="112"/>
    </row>
    <row r="48" spans="1:6" ht="24.75" customHeight="1" x14ac:dyDescent="0.2">
      <c r="A48" s="113"/>
      <c r="B48" s="92" t="s">
        <v>786</v>
      </c>
      <c r="C48" s="112"/>
      <c r="D48" s="112"/>
      <c r="E48" s="112"/>
      <c r="F48" s="112"/>
    </row>
    <row r="49" spans="1:6" ht="24.75" customHeight="1" x14ac:dyDescent="0.2">
      <c r="A49" s="113"/>
      <c r="B49" s="92" t="s">
        <v>813</v>
      </c>
      <c r="C49" s="112"/>
      <c r="D49" s="112">
        <v>60218.792000000001</v>
      </c>
      <c r="E49" s="112">
        <v>60199.580999999998</v>
      </c>
      <c r="F49" s="112">
        <v>-19.210999999999999</v>
      </c>
    </row>
    <row r="50" spans="1:6" ht="24.75" customHeight="1" x14ac:dyDescent="0.2">
      <c r="A50" s="113">
        <v>44694</v>
      </c>
      <c r="B50" s="92" t="s">
        <v>812</v>
      </c>
      <c r="C50" s="112">
        <v>23157</v>
      </c>
      <c r="D50" s="112">
        <v>60218.792000000001</v>
      </c>
      <c r="E50" s="112">
        <v>60199.580999999998</v>
      </c>
      <c r="F50" s="112">
        <v>-19.210999999999999</v>
      </c>
    </row>
    <row r="51" spans="1:6" ht="24.75" customHeight="1" x14ac:dyDescent="0.2">
      <c r="A51" s="113"/>
      <c r="B51" s="92" t="s">
        <v>811</v>
      </c>
      <c r="C51" s="112"/>
      <c r="D51" s="112">
        <v>700786</v>
      </c>
      <c r="E51" s="112">
        <v>700786</v>
      </c>
      <c r="F51" s="112">
        <v>0</v>
      </c>
    </row>
    <row r="52" spans="1:6" ht="24.75" customHeight="1" x14ac:dyDescent="0.2">
      <c r="A52" s="113"/>
      <c r="B52" s="92" t="s">
        <v>810</v>
      </c>
      <c r="C52" s="112"/>
      <c r="D52" s="112">
        <v>700786</v>
      </c>
      <c r="E52" s="112">
        <v>700786</v>
      </c>
      <c r="F52" s="112">
        <v>0</v>
      </c>
    </row>
    <row r="53" spans="1:6" ht="24.75" customHeight="1" x14ac:dyDescent="0.2">
      <c r="A53" s="113"/>
      <c r="B53" s="92" t="s">
        <v>809</v>
      </c>
      <c r="C53" s="112"/>
      <c r="D53" s="112">
        <v>700786</v>
      </c>
      <c r="E53" s="112">
        <v>700786</v>
      </c>
      <c r="F53" s="112">
        <v>0</v>
      </c>
    </row>
    <row r="54" spans="1:6" ht="24.75" customHeight="1" x14ac:dyDescent="0.2">
      <c r="A54" s="113">
        <v>44654</v>
      </c>
      <c r="B54" s="92" t="s">
        <v>609</v>
      </c>
      <c r="C54" s="112">
        <v>174087.5</v>
      </c>
      <c r="D54" s="112">
        <v>174087.5</v>
      </c>
      <c r="E54" s="112">
        <v>174087.5</v>
      </c>
      <c r="F54" s="112">
        <v>0</v>
      </c>
    </row>
    <row r="55" spans="1:6" ht="24.75" customHeight="1" x14ac:dyDescent="0.2">
      <c r="A55" s="113">
        <v>44591</v>
      </c>
      <c r="B55" s="92" t="s">
        <v>608</v>
      </c>
      <c r="C55" s="112">
        <v>80939.7</v>
      </c>
      <c r="D55" s="112">
        <v>80939.7</v>
      </c>
      <c r="E55" s="112">
        <v>80939.7</v>
      </c>
      <c r="F55" s="112">
        <v>0</v>
      </c>
    </row>
    <row r="56" spans="1:6" ht="24.75" customHeight="1" x14ac:dyDescent="0.2">
      <c r="A56" s="113">
        <v>44742</v>
      </c>
      <c r="B56" s="92" t="s">
        <v>607</v>
      </c>
      <c r="C56" s="112">
        <v>144037.20000000001</v>
      </c>
      <c r="D56" s="112">
        <v>144037.20000000001</v>
      </c>
      <c r="E56" s="112">
        <v>144037.20000000001</v>
      </c>
      <c r="F56" s="112">
        <v>0</v>
      </c>
    </row>
    <row r="57" spans="1:6" ht="24.75" customHeight="1" x14ac:dyDescent="0.2">
      <c r="A57" s="113">
        <v>44727</v>
      </c>
      <c r="B57" s="92" t="s">
        <v>606</v>
      </c>
      <c r="C57" s="112">
        <v>500</v>
      </c>
      <c r="D57" s="112">
        <v>500</v>
      </c>
      <c r="E57" s="112">
        <v>500</v>
      </c>
      <c r="F57" s="112">
        <v>0</v>
      </c>
    </row>
    <row r="58" spans="1:6" ht="24.75" customHeight="1" x14ac:dyDescent="0.2">
      <c r="A58" s="113">
        <v>44712</v>
      </c>
      <c r="B58" s="92" t="s">
        <v>605</v>
      </c>
      <c r="C58" s="112">
        <v>283221.59999999998</v>
      </c>
      <c r="D58" s="112">
        <v>283221.59999999998</v>
      </c>
      <c r="E58" s="112">
        <v>283221.59999999998</v>
      </c>
      <c r="F58" s="112">
        <v>0</v>
      </c>
    </row>
    <row r="59" spans="1:6" ht="24.75" customHeight="1" x14ac:dyDescent="0.2">
      <c r="A59" s="113">
        <v>44625</v>
      </c>
      <c r="B59" s="92" t="s">
        <v>603</v>
      </c>
      <c r="C59" s="112">
        <v>18000</v>
      </c>
      <c r="D59" s="112">
        <v>18000</v>
      </c>
      <c r="E59" s="112">
        <v>18000</v>
      </c>
      <c r="F59" s="112">
        <v>0</v>
      </c>
    </row>
    <row r="60" spans="1:6" ht="24.75" customHeight="1" x14ac:dyDescent="0.2">
      <c r="A60" s="113"/>
      <c r="B60" s="92" t="s">
        <v>808</v>
      </c>
      <c r="C60" s="112"/>
      <c r="D60" s="112"/>
      <c r="E60" s="112"/>
      <c r="F60" s="112"/>
    </row>
    <row r="61" spans="1:6" ht="24.75" customHeight="1" x14ac:dyDescent="0.2">
      <c r="A61" s="113"/>
      <c r="B61" s="92" t="s">
        <v>807</v>
      </c>
      <c r="C61" s="112"/>
      <c r="D61" s="112"/>
      <c r="E61" s="112"/>
      <c r="F61" s="112"/>
    </row>
    <row r="62" spans="1:6" ht="24.75" customHeight="1" x14ac:dyDescent="0.2">
      <c r="A62" s="113"/>
      <c r="B62" s="92" t="s">
        <v>806</v>
      </c>
      <c r="C62" s="112"/>
      <c r="D62" s="112"/>
      <c r="E62" s="112"/>
      <c r="F62" s="112"/>
    </row>
    <row r="63" spans="1:6" ht="24.75" customHeight="1" x14ac:dyDescent="0.2">
      <c r="A63" s="113"/>
      <c r="B63" s="92" t="s">
        <v>805</v>
      </c>
      <c r="C63" s="112"/>
      <c r="D63" s="112"/>
      <c r="E63" s="112"/>
      <c r="F63" s="112"/>
    </row>
    <row r="64" spans="1:6" ht="24.75" customHeight="1" x14ac:dyDescent="0.2">
      <c r="A64" s="113"/>
      <c r="B64" s="92" t="s">
        <v>804</v>
      </c>
      <c r="C64" s="112"/>
      <c r="D64" s="112"/>
      <c r="E64" s="112"/>
      <c r="F64" s="112"/>
    </row>
    <row r="65" spans="1:6" ht="24.75" customHeight="1" x14ac:dyDescent="0.2">
      <c r="A65" s="113"/>
      <c r="B65" s="92" t="s">
        <v>803</v>
      </c>
      <c r="C65" s="112"/>
      <c r="D65" s="112"/>
      <c r="E65" s="112"/>
      <c r="F65" s="112"/>
    </row>
    <row r="66" spans="1:6" ht="24.75" customHeight="1" x14ac:dyDescent="0.2">
      <c r="A66" s="113"/>
      <c r="B66" s="92" t="s">
        <v>802</v>
      </c>
      <c r="C66" s="112"/>
      <c r="D66" s="112"/>
      <c r="E66" s="112"/>
      <c r="F66" s="112"/>
    </row>
    <row r="67" spans="1:6" ht="24.75" customHeight="1" x14ac:dyDescent="0.2">
      <c r="A67" s="113"/>
      <c r="B67" s="92" t="s">
        <v>801</v>
      </c>
      <c r="C67" s="112"/>
      <c r="D67" s="112"/>
      <c r="E67" s="112"/>
      <c r="F67" s="112"/>
    </row>
    <row r="68" spans="1:6" ht="24.75" customHeight="1" x14ac:dyDescent="0.2">
      <c r="A68" s="113"/>
      <c r="B68" s="92" t="s">
        <v>800</v>
      </c>
      <c r="C68" s="112"/>
      <c r="D68" s="112"/>
      <c r="E68" s="112"/>
      <c r="F68" s="112"/>
    </row>
    <row r="69" spans="1:6" ht="24.75" customHeight="1" x14ac:dyDescent="0.2">
      <c r="A69" s="113"/>
      <c r="B69" s="92" t="s">
        <v>799</v>
      </c>
      <c r="C69" s="112"/>
      <c r="D69" s="112">
        <v>37138.3367</v>
      </c>
      <c r="E69" s="112">
        <v>34700.922700000003</v>
      </c>
      <c r="F69" s="112">
        <v>-2437.4140000000002</v>
      </c>
    </row>
    <row r="70" spans="1:6" ht="24.75" customHeight="1" x14ac:dyDescent="0.2">
      <c r="A70" s="113">
        <v>44727</v>
      </c>
      <c r="B70" s="92" t="s">
        <v>798</v>
      </c>
      <c r="C70" s="112">
        <v>14365.5</v>
      </c>
      <c r="D70" s="112">
        <v>18543.6741</v>
      </c>
      <c r="E70" s="112">
        <v>18543.6741</v>
      </c>
      <c r="F70" s="112">
        <v>0</v>
      </c>
    </row>
    <row r="71" spans="1:6" ht="24.75" customHeight="1" x14ac:dyDescent="0.2">
      <c r="A71" s="113">
        <v>44728</v>
      </c>
      <c r="B71" s="92" t="s">
        <v>798</v>
      </c>
      <c r="C71" s="112">
        <v>39.5</v>
      </c>
      <c r="D71" s="112">
        <v>50.988500000000002</v>
      </c>
      <c r="E71" s="112">
        <v>50.988500000000002</v>
      </c>
      <c r="F71" s="112">
        <v>0</v>
      </c>
    </row>
    <row r="72" spans="1:6" ht="24.75" customHeight="1" x14ac:dyDescent="0.2">
      <c r="A72" s="113">
        <v>44734</v>
      </c>
      <c r="B72" s="92" t="s">
        <v>797</v>
      </c>
      <c r="C72" s="112">
        <v>14365.5</v>
      </c>
      <c r="D72" s="112">
        <v>18543.6741</v>
      </c>
      <c r="E72" s="112">
        <v>16106.2601</v>
      </c>
      <c r="F72" s="112">
        <v>-2437.4140000000002</v>
      </c>
    </row>
    <row r="73" spans="1:6" ht="24.75" customHeight="1" x14ac:dyDescent="0.2">
      <c r="A73" s="113"/>
      <c r="B73" s="92" t="s">
        <v>796</v>
      </c>
      <c r="C73" s="112"/>
      <c r="D73" s="112"/>
      <c r="E73" s="112"/>
      <c r="F73" s="112"/>
    </row>
    <row r="74" spans="1:6" ht="24.75" customHeight="1" x14ac:dyDescent="0.2">
      <c r="A74" s="113"/>
      <c r="B74" s="92" t="s">
        <v>795</v>
      </c>
      <c r="C74" s="112"/>
      <c r="D74" s="112">
        <v>1453853.6035</v>
      </c>
      <c r="E74" s="112">
        <v>1470229.5437</v>
      </c>
      <c r="F74" s="112">
        <v>16375.940199999999</v>
      </c>
    </row>
    <row r="75" spans="1:6" ht="24.75" customHeight="1" x14ac:dyDescent="0.2">
      <c r="A75" s="113"/>
      <c r="B75" s="92"/>
      <c r="C75" s="112"/>
      <c r="D75" s="112"/>
      <c r="E75" s="112"/>
      <c r="F75" s="112"/>
    </row>
    <row r="76" spans="1:6" ht="39.75" customHeight="1" x14ac:dyDescent="0.2">
      <c r="A76" s="81"/>
      <c r="B76" s="40"/>
      <c r="C76" s="111"/>
      <c r="D76" s="110"/>
      <c r="E76" s="110"/>
      <c r="F76" s="110"/>
    </row>
    <row r="77" spans="1:6" ht="15" customHeight="1" x14ac:dyDescent="0.2">
      <c r="A77" s="21" t="s">
        <v>794</v>
      </c>
      <c r="C77" s="109"/>
      <c r="D77" s="52"/>
      <c r="E77" s="52"/>
      <c r="F77" s="52"/>
    </row>
    <row r="78" spans="1:6" ht="19.5" customHeight="1" x14ac:dyDescent="0.2">
      <c r="A78" s="217" t="s">
        <v>793</v>
      </c>
      <c r="B78" s="217" t="s">
        <v>792</v>
      </c>
      <c r="C78" s="199" t="s">
        <v>791</v>
      </c>
      <c r="D78" s="194" t="s">
        <v>624</v>
      </c>
      <c r="E78" s="194" t="s">
        <v>790</v>
      </c>
      <c r="F78" s="194" t="s">
        <v>789</v>
      </c>
    </row>
    <row r="79" spans="1:6" x14ac:dyDescent="0.2">
      <c r="A79" s="219"/>
      <c r="B79" s="219"/>
      <c r="C79" s="223"/>
      <c r="D79" s="215"/>
      <c r="E79" s="215"/>
      <c r="F79" s="215"/>
    </row>
    <row r="80" spans="1:6" x14ac:dyDescent="0.2">
      <c r="A80" s="218"/>
      <c r="B80" s="218"/>
      <c r="C80" s="200"/>
      <c r="D80" s="195"/>
      <c r="E80" s="195"/>
      <c r="F80" s="195"/>
    </row>
    <row r="81" spans="1:6" x14ac:dyDescent="0.2">
      <c r="A81" s="32">
        <v>1</v>
      </c>
      <c r="B81" s="32">
        <v>2</v>
      </c>
      <c r="C81" s="72">
        <v>3</v>
      </c>
      <c r="D81" s="72">
        <v>4</v>
      </c>
      <c r="E81" s="72">
        <v>5</v>
      </c>
      <c r="F81" s="107">
        <v>6</v>
      </c>
    </row>
    <row r="82" spans="1:6" x14ac:dyDescent="0.2">
      <c r="A82" s="32"/>
      <c r="B82" s="108" t="s">
        <v>788</v>
      </c>
      <c r="C82" s="107" t="s">
        <v>787</v>
      </c>
      <c r="D82" s="106">
        <v>0</v>
      </c>
      <c r="E82" s="106">
        <v>0</v>
      </c>
      <c r="F82" s="106">
        <v>0</v>
      </c>
    </row>
    <row r="83" spans="1:6" ht="13.5" customHeight="1" x14ac:dyDescent="0.2">
      <c r="A83" s="32"/>
      <c r="B83" s="92" t="s">
        <v>532</v>
      </c>
      <c r="C83" s="107" t="s">
        <v>787</v>
      </c>
      <c r="D83" s="106">
        <v>0</v>
      </c>
      <c r="E83" s="106">
        <v>0</v>
      </c>
      <c r="F83" s="106">
        <v>0</v>
      </c>
    </row>
    <row r="84" spans="1:6" ht="16.5" customHeight="1" x14ac:dyDescent="0.2">
      <c r="A84" s="32"/>
      <c r="B84" s="92" t="s">
        <v>463</v>
      </c>
      <c r="C84" s="107" t="s">
        <v>787</v>
      </c>
      <c r="D84" s="106">
        <v>0</v>
      </c>
      <c r="E84" s="106">
        <v>0</v>
      </c>
      <c r="F84" s="106">
        <v>0</v>
      </c>
    </row>
    <row r="85" spans="1:6" ht="18" customHeight="1" x14ac:dyDescent="0.2">
      <c r="A85" s="32"/>
      <c r="B85" s="92" t="s">
        <v>786</v>
      </c>
      <c r="C85" s="107"/>
      <c r="D85" s="106"/>
      <c r="E85" s="106"/>
      <c r="F85" s="106"/>
    </row>
    <row r="86" spans="1:6" x14ac:dyDescent="0.2">
      <c r="A86" s="32"/>
      <c r="B86" s="92" t="s">
        <v>471</v>
      </c>
      <c r="C86" s="107" t="s">
        <v>787</v>
      </c>
      <c r="D86" s="106" t="s">
        <v>787</v>
      </c>
      <c r="E86" s="106" t="s">
        <v>787</v>
      </c>
      <c r="F86" s="106" t="s">
        <v>787</v>
      </c>
    </row>
    <row r="87" spans="1:6" x14ac:dyDescent="0.2">
      <c r="A87" s="32"/>
      <c r="B87" s="92" t="s">
        <v>463</v>
      </c>
      <c r="C87" s="107" t="s">
        <v>787</v>
      </c>
      <c r="D87" s="106" t="s">
        <v>787</v>
      </c>
      <c r="E87" s="106" t="s">
        <v>787</v>
      </c>
      <c r="F87" s="106" t="s">
        <v>787</v>
      </c>
    </row>
    <row r="88" spans="1:6" x14ac:dyDescent="0.2">
      <c r="A88" s="32"/>
      <c r="B88" s="92" t="s">
        <v>786</v>
      </c>
      <c r="C88" s="107"/>
      <c r="D88" s="106"/>
      <c r="E88" s="106"/>
      <c r="F88" s="106"/>
    </row>
    <row r="89" spans="1:6" ht="25.5" customHeight="1" x14ac:dyDescent="0.2">
      <c r="A89" s="31"/>
      <c r="B89" s="92" t="s">
        <v>785</v>
      </c>
      <c r="C89" s="107">
        <v>0</v>
      </c>
      <c r="D89" s="106">
        <v>0</v>
      </c>
      <c r="E89" s="106">
        <v>0</v>
      </c>
      <c r="F89" s="106">
        <v>0</v>
      </c>
    </row>
    <row r="92" spans="1:6" ht="39" customHeight="1" x14ac:dyDescent="0.2">
      <c r="A92" s="21" t="s">
        <v>83</v>
      </c>
      <c r="C92" s="90" t="s">
        <v>768</v>
      </c>
      <c r="E92" s="216" t="s">
        <v>784</v>
      </c>
      <c r="F92" s="216"/>
    </row>
    <row r="93" spans="1:6" x14ac:dyDescent="0.2">
      <c r="A93" s="21" t="s">
        <v>906</v>
      </c>
      <c r="C93" s="89" t="s">
        <v>344</v>
      </c>
      <c r="D93" s="40"/>
      <c r="E93" s="216"/>
      <c r="F93" s="216"/>
    </row>
    <row r="94" spans="1:6" x14ac:dyDescent="0.2">
      <c r="E94" s="204" t="s">
        <v>343</v>
      </c>
      <c r="F94" s="204"/>
    </row>
    <row r="96" spans="1:6" x14ac:dyDescent="0.2">
      <c r="A96" s="185"/>
      <c r="B96" s="185"/>
      <c r="C96" s="185"/>
      <c r="D96" s="185"/>
      <c r="E96" s="185"/>
      <c r="F96" s="185"/>
    </row>
    <row r="98" spans="1:6" x14ac:dyDescent="0.2">
      <c r="A98" s="182"/>
      <c r="B98" s="182"/>
      <c r="C98" s="182"/>
      <c r="D98" s="182"/>
      <c r="E98" s="182"/>
      <c r="F98" s="182"/>
    </row>
    <row r="103" spans="1:6" x14ac:dyDescent="0.2">
      <c r="B103" s="182"/>
      <c r="C103" s="182"/>
      <c r="D103" s="182"/>
      <c r="E103" s="182"/>
    </row>
    <row r="104" spans="1:6" x14ac:dyDescent="0.2">
      <c r="B104" s="182"/>
      <c r="C104" s="182"/>
      <c r="D104" s="182"/>
      <c r="E104" s="182"/>
    </row>
    <row r="105" spans="1:6" x14ac:dyDescent="0.2">
      <c r="B105" s="182"/>
      <c r="C105" s="182"/>
      <c r="D105" s="182"/>
      <c r="E105" s="182"/>
    </row>
  </sheetData>
  <mergeCells count="19">
    <mergeCell ref="A8:F8"/>
    <mergeCell ref="F78:F80"/>
    <mergeCell ref="A98:F98"/>
    <mergeCell ref="A9:F9"/>
    <mergeCell ref="B78:B80"/>
    <mergeCell ref="F12:F13"/>
    <mergeCell ref="E12:E13"/>
    <mergeCell ref="D12:D13"/>
    <mergeCell ref="C78:C80"/>
    <mergeCell ref="E78:E80"/>
    <mergeCell ref="B103:E105"/>
    <mergeCell ref="A96:F96"/>
    <mergeCell ref="C12:C13"/>
    <mergeCell ref="D78:D80"/>
    <mergeCell ref="E94:F94"/>
    <mergeCell ref="E92:F93"/>
    <mergeCell ref="A12:A13"/>
    <mergeCell ref="A78:A80"/>
    <mergeCell ref="B12:B13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4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73"/>
  <sheetViews>
    <sheetView tabSelected="1" view="pageBreakPreview" topLeftCell="A49" zoomScaleNormal="100" zoomScaleSheetLayoutView="100" workbookViewId="0">
      <selection activeCell="K63" sqref="K63"/>
    </sheetView>
  </sheetViews>
  <sheetFormatPr defaultRowHeight="12.75" customHeight="1" x14ac:dyDescent="0.2"/>
  <cols>
    <col min="1" max="1" width="12.7109375" style="153" customWidth="1"/>
    <col min="2" max="2" width="22.85546875" style="168" customWidth="1"/>
    <col min="3" max="3" width="17.42578125" style="153" customWidth="1"/>
    <col min="4" max="4" width="17.28515625" style="153" customWidth="1"/>
    <col min="5" max="5" width="18.28515625" style="153" customWidth="1"/>
    <col min="6" max="7" width="12.5703125" style="153" customWidth="1"/>
    <col min="8" max="8" width="15.140625" style="153" customWidth="1"/>
    <col min="9" max="9" width="11.42578125" style="153" customWidth="1"/>
    <col min="10" max="16384" width="9.140625" style="153"/>
  </cols>
  <sheetData>
    <row r="1" spans="1:9" x14ac:dyDescent="0.2">
      <c r="A1" s="153" t="str">
        <f>'1'!A1</f>
        <v>Naziv investicionog fonda: OAIF Future fund</v>
      </c>
      <c r="B1" s="154"/>
      <c r="D1" s="155"/>
      <c r="E1" s="155"/>
      <c r="F1" s="155"/>
      <c r="G1" s="155"/>
    </row>
    <row r="2" spans="1:9" x14ac:dyDescent="0.2">
      <c r="A2" s="153" t="str">
        <f>'[1]2'!A2</f>
        <v xml:space="preserve">Registarski broj investicionog fonda: </v>
      </c>
      <c r="B2" s="154"/>
      <c r="D2" s="155"/>
      <c r="E2" s="155"/>
      <c r="F2" s="155"/>
      <c r="G2" s="155"/>
    </row>
    <row r="3" spans="1:9" x14ac:dyDescent="0.2">
      <c r="A3" s="153" t="str">
        <f>'[1]2'!A3</f>
        <v>Naziv društva za upravljanje investicionim fondom: Društvo za upravljanje investicionim fondovima Kristal invest A.D. Banja Luka</v>
      </c>
      <c r="B3" s="154"/>
      <c r="D3" s="155"/>
      <c r="E3" s="155"/>
      <c r="F3" s="155"/>
      <c r="G3" s="155"/>
    </row>
    <row r="4" spans="1:9" x14ac:dyDescent="0.2">
      <c r="A4" s="153" t="str">
        <f>'[1]2'!A4</f>
        <v>Matični broj društva za upravljanje investicionim fondom: 01935615</v>
      </c>
      <c r="B4" s="154"/>
      <c r="D4" s="155"/>
      <c r="E4" s="155"/>
      <c r="F4" s="155"/>
      <c r="G4" s="155"/>
    </row>
    <row r="5" spans="1:9" x14ac:dyDescent="0.2">
      <c r="A5" s="153" t="str">
        <f>'[1]2'!A5</f>
        <v>JIB društva za upravljanje investicionim fondom: 4400819920004</v>
      </c>
      <c r="B5" s="154"/>
      <c r="D5" s="155"/>
      <c r="E5" s="155"/>
      <c r="F5" s="155"/>
      <c r="G5" s="155"/>
    </row>
    <row r="6" spans="1:9" x14ac:dyDescent="0.2">
      <c r="A6" s="153" t="str">
        <f>'[1]2'!A6</f>
        <v>JIB zatvorenog investicionog fonda: JP-M-6</v>
      </c>
      <c r="B6" s="154"/>
      <c r="D6" s="155"/>
      <c r="E6" s="155"/>
      <c r="F6" s="155"/>
      <c r="G6" s="155"/>
    </row>
    <row r="7" spans="1:9" x14ac:dyDescent="0.2">
      <c r="B7" s="154"/>
      <c r="D7" s="155"/>
      <c r="E7" s="155"/>
      <c r="F7" s="155"/>
      <c r="G7" s="155"/>
    </row>
    <row r="8" spans="1:9" x14ac:dyDescent="0.2">
      <c r="B8" s="154"/>
      <c r="D8" s="155"/>
      <c r="E8" s="155"/>
      <c r="F8" s="155"/>
      <c r="G8" s="155"/>
    </row>
    <row r="9" spans="1:9" x14ac:dyDescent="0.2">
      <c r="B9" s="154"/>
      <c r="D9" s="155"/>
      <c r="E9" s="155"/>
      <c r="F9" s="155"/>
      <c r="G9" s="155"/>
    </row>
    <row r="10" spans="1:9" x14ac:dyDescent="0.2">
      <c r="A10" s="224" t="s">
        <v>878</v>
      </c>
      <c r="B10" s="224"/>
      <c r="C10" s="224"/>
      <c r="D10" s="224"/>
      <c r="E10" s="224"/>
      <c r="F10" s="224"/>
      <c r="G10" s="224"/>
      <c r="H10" s="224"/>
      <c r="I10" s="224"/>
    </row>
    <row r="11" spans="1:9" x14ac:dyDescent="0.2">
      <c r="A11" s="224" t="s">
        <v>877</v>
      </c>
      <c r="B11" s="224"/>
      <c r="C11" s="224"/>
      <c r="D11" s="224"/>
      <c r="E11" s="224"/>
      <c r="F11" s="224"/>
      <c r="G11" s="224"/>
      <c r="H11" s="224"/>
      <c r="I11" s="224"/>
    </row>
    <row r="12" spans="1:9" x14ac:dyDescent="0.2">
      <c r="A12" s="156"/>
      <c r="B12" s="154"/>
      <c r="C12" s="156"/>
      <c r="D12" s="157"/>
      <c r="E12" s="157"/>
      <c r="F12" s="157"/>
      <c r="G12" s="157"/>
      <c r="H12" s="156"/>
      <c r="I12" s="156"/>
    </row>
    <row r="13" spans="1:9" x14ac:dyDescent="0.2">
      <c r="A13" s="156"/>
      <c r="B13" s="154"/>
      <c r="C13" s="156"/>
      <c r="D13" s="157"/>
      <c r="E13" s="157"/>
      <c r="F13" s="157"/>
      <c r="G13" s="157"/>
      <c r="H13" s="156"/>
      <c r="I13" s="156"/>
    </row>
    <row r="14" spans="1:9" ht="89.25" customHeight="1" x14ac:dyDescent="0.2">
      <c r="A14" s="158" t="s">
        <v>876</v>
      </c>
      <c r="B14" s="158" t="s">
        <v>875</v>
      </c>
      <c r="C14" s="158" t="s">
        <v>760</v>
      </c>
      <c r="D14" s="159" t="s">
        <v>874</v>
      </c>
      <c r="E14" s="159" t="s">
        <v>912</v>
      </c>
      <c r="F14" s="159" t="s">
        <v>873</v>
      </c>
      <c r="G14" s="160" t="s">
        <v>913</v>
      </c>
      <c r="H14" s="160" t="s">
        <v>914</v>
      </c>
      <c r="I14" s="160" t="s">
        <v>915</v>
      </c>
    </row>
    <row r="15" spans="1:9" x14ac:dyDescent="0.2">
      <c r="A15" s="161">
        <v>1</v>
      </c>
      <c r="B15" s="158">
        <v>2</v>
      </c>
      <c r="C15" s="161">
        <v>3</v>
      </c>
      <c r="D15" s="162">
        <v>4</v>
      </c>
      <c r="E15" s="162">
        <v>5</v>
      </c>
      <c r="F15" s="162">
        <v>6</v>
      </c>
      <c r="G15" s="162"/>
      <c r="H15" s="162">
        <v>7</v>
      </c>
      <c r="I15" s="162">
        <v>9</v>
      </c>
    </row>
    <row r="16" spans="1:9" x14ac:dyDescent="0.2">
      <c r="A16" s="163">
        <v>44742</v>
      </c>
      <c r="B16" s="164" t="s">
        <v>872</v>
      </c>
      <c r="C16" s="165">
        <v>634513.94999999995</v>
      </c>
      <c r="D16" s="165">
        <v>564012.4</v>
      </c>
      <c r="E16" s="165">
        <v>0</v>
      </c>
      <c r="F16" s="165">
        <v>0</v>
      </c>
      <c r="G16" s="165">
        <v>-141003.1</v>
      </c>
      <c r="H16" s="165">
        <v>-70501.55</v>
      </c>
      <c r="I16" s="165">
        <v>0</v>
      </c>
    </row>
    <row r="17" spans="1:9" x14ac:dyDescent="0.2">
      <c r="A17" s="163">
        <v>44742</v>
      </c>
      <c r="B17" s="164" t="s">
        <v>871</v>
      </c>
      <c r="C17" s="165">
        <v>4137.6000000000004</v>
      </c>
      <c r="D17" s="165">
        <v>4137.6000000000004</v>
      </c>
      <c r="E17" s="165">
        <v>0</v>
      </c>
      <c r="F17" s="165">
        <v>0</v>
      </c>
      <c r="G17" s="165">
        <v>0</v>
      </c>
      <c r="H17" s="165">
        <v>0</v>
      </c>
      <c r="I17" s="165">
        <v>0</v>
      </c>
    </row>
    <row r="18" spans="1:9" x14ac:dyDescent="0.2">
      <c r="A18" s="163">
        <v>44742</v>
      </c>
      <c r="B18" s="164" t="s">
        <v>870</v>
      </c>
      <c r="C18" s="165">
        <v>5369245.5618000003</v>
      </c>
      <c r="D18" s="165">
        <v>6651687.2904000003</v>
      </c>
      <c r="E18" s="165">
        <v>0</v>
      </c>
      <c r="F18" s="165">
        <v>0</v>
      </c>
      <c r="G18" s="165">
        <v>2564883.4572000001</v>
      </c>
      <c r="H18" s="165">
        <v>1282441.7286</v>
      </c>
      <c r="I18" s="165">
        <v>0</v>
      </c>
    </row>
    <row r="19" spans="1:9" x14ac:dyDescent="0.2">
      <c r="A19" s="163">
        <v>44742</v>
      </c>
      <c r="B19" s="164" t="s">
        <v>869</v>
      </c>
      <c r="C19" s="165">
        <v>916746.33600000001</v>
      </c>
      <c r="D19" s="165">
        <v>1066707.9280000001</v>
      </c>
      <c r="E19" s="165">
        <v>0</v>
      </c>
      <c r="F19" s="165">
        <v>0</v>
      </c>
      <c r="G19" s="165">
        <v>299923.18400000001</v>
      </c>
      <c r="H19" s="165">
        <v>149961.592</v>
      </c>
      <c r="I19" s="165">
        <v>0</v>
      </c>
    </row>
    <row r="20" spans="1:9" x14ac:dyDescent="0.2">
      <c r="A20" s="163">
        <v>44742</v>
      </c>
      <c r="B20" s="164" t="s">
        <v>868</v>
      </c>
      <c r="C20" s="165">
        <v>4461122.8512000004</v>
      </c>
      <c r="D20" s="165">
        <v>6406822.352</v>
      </c>
      <c r="E20" s="165">
        <v>0</v>
      </c>
      <c r="F20" s="165">
        <v>0</v>
      </c>
      <c r="G20" s="165">
        <v>3891399.0016000001</v>
      </c>
      <c r="H20" s="165">
        <v>1945699.5008</v>
      </c>
      <c r="I20" s="165">
        <v>0</v>
      </c>
    </row>
    <row r="21" spans="1:9" x14ac:dyDescent="0.2">
      <c r="A21" s="163">
        <v>44742</v>
      </c>
      <c r="B21" s="164" t="s">
        <v>867</v>
      </c>
      <c r="C21" s="165">
        <v>45319.4833</v>
      </c>
      <c r="D21" s="165">
        <v>46454.835700000003</v>
      </c>
      <c r="E21" s="165">
        <v>0</v>
      </c>
      <c r="F21" s="165">
        <v>0</v>
      </c>
      <c r="G21" s="165">
        <v>2270.7048</v>
      </c>
      <c r="H21" s="165">
        <v>1135.3524</v>
      </c>
      <c r="I21" s="165">
        <v>0</v>
      </c>
    </row>
    <row r="22" spans="1:9" x14ac:dyDescent="0.2">
      <c r="A22" s="163">
        <v>44742</v>
      </c>
      <c r="B22" s="164" t="s">
        <v>866</v>
      </c>
      <c r="C22" s="165">
        <v>645337.69999999995</v>
      </c>
      <c r="D22" s="165">
        <v>645337.69999999995</v>
      </c>
      <c r="E22" s="165">
        <v>0</v>
      </c>
      <c r="F22" s="165">
        <v>0</v>
      </c>
      <c r="G22" s="165">
        <v>0</v>
      </c>
      <c r="H22" s="165">
        <v>0</v>
      </c>
      <c r="I22" s="165">
        <v>0</v>
      </c>
    </row>
    <row r="23" spans="1:9" x14ac:dyDescent="0.2">
      <c r="A23" s="163">
        <v>44742</v>
      </c>
      <c r="B23" s="164" t="s">
        <v>865</v>
      </c>
      <c r="C23" s="165">
        <v>295936.9008</v>
      </c>
      <c r="D23" s="165">
        <v>278597.15039999998</v>
      </c>
      <c r="E23" s="165">
        <v>0</v>
      </c>
      <c r="F23" s="165">
        <v>0</v>
      </c>
      <c r="G23" s="165">
        <v>-34679.500800000002</v>
      </c>
      <c r="H23" s="165">
        <v>-17339.750400000001</v>
      </c>
      <c r="I23" s="165">
        <v>0</v>
      </c>
    </row>
    <row r="24" spans="1:9" x14ac:dyDescent="0.2">
      <c r="A24" s="163">
        <v>44742</v>
      </c>
      <c r="B24" s="164" t="s">
        <v>864</v>
      </c>
      <c r="C24" s="165">
        <v>0</v>
      </c>
      <c r="D24" s="165">
        <v>0</v>
      </c>
      <c r="E24" s="165">
        <v>0</v>
      </c>
      <c r="F24" s="165">
        <v>0</v>
      </c>
      <c r="G24" s="165">
        <v>0</v>
      </c>
      <c r="H24" s="165">
        <v>0</v>
      </c>
      <c r="I24" s="165">
        <v>0</v>
      </c>
    </row>
    <row r="25" spans="1:9" x14ac:dyDescent="0.2">
      <c r="A25" s="163">
        <v>44742</v>
      </c>
      <c r="B25" s="164" t="s">
        <v>863</v>
      </c>
      <c r="C25" s="165">
        <v>14610897.8004</v>
      </c>
      <c r="D25" s="165">
        <v>15732023.3532</v>
      </c>
      <c r="E25" s="165">
        <v>0</v>
      </c>
      <c r="F25" s="165">
        <v>0</v>
      </c>
      <c r="G25" s="165">
        <v>2242251.1055999999</v>
      </c>
      <c r="H25" s="165">
        <v>1121125.5527999999</v>
      </c>
      <c r="I25" s="165">
        <v>0</v>
      </c>
    </row>
    <row r="26" spans="1:9" x14ac:dyDescent="0.2">
      <c r="A26" s="163">
        <v>44742</v>
      </c>
      <c r="B26" s="164" t="s">
        <v>862</v>
      </c>
      <c r="C26" s="165">
        <v>276397.56</v>
      </c>
      <c r="D26" s="165">
        <v>242454</v>
      </c>
      <c r="E26" s="165">
        <v>0</v>
      </c>
      <c r="F26" s="165">
        <v>0</v>
      </c>
      <c r="G26" s="165">
        <v>-67887.12</v>
      </c>
      <c r="H26" s="165">
        <v>-33943.56</v>
      </c>
      <c r="I26" s="165">
        <v>0</v>
      </c>
    </row>
    <row r="27" spans="1:9" x14ac:dyDescent="0.2">
      <c r="A27" s="163">
        <v>44742</v>
      </c>
      <c r="B27" s="164" t="s">
        <v>861</v>
      </c>
      <c r="C27" s="165">
        <v>105550.5842</v>
      </c>
      <c r="D27" s="165">
        <v>106092.4868</v>
      </c>
      <c r="E27" s="165">
        <v>0</v>
      </c>
      <c r="F27" s="165">
        <v>0</v>
      </c>
      <c r="G27" s="165">
        <v>1083.8052</v>
      </c>
      <c r="H27" s="165">
        <v>541.90260000000001</v>
      </c>
      <c r="I27" s="165">
        <v>0</v>
      </c>
    </row>
    <row r="28" spans="1:9" x14ac:dyDescent="0.2">
      <c r="A28" s="163">
        <v>44742</v>
      </c>
      <c r="B28" s="164" t="s">
        <v>860</v>
      </c>
      <c r="C28" s="165">
        <v>392875.21396000998</v>
      </c>
      <c r="D28" s="165">
        <v>430961.31047600001</v>
      </c>
      <c r="E28" s="165">
        <v>0</v>
      </c>
      <c r="F28" s="165">
        <v>0</v>
      </c>
      <c r="G28" s="165">
        <v>-63828.074247999997</v>
      </c>
      <c r="H28" s="165">
        <v>-31914.037123999999</v>
      </c>
      <c r="I28" s="165">
        <v>0</v>
      </c>
    </row>
    <row r="29" spans="1:9" x14ac:dyDescent="0.2">
      <c r="A29" s="163">
        <v>44742</v>
      </c>
      <c r="B29" s="164" t="s">
        <v>859</v>
      </c>
      <c r="C29" s="165">
        <v>287216.38758179999</v>
      </c>
      <c r="D29" s="165">
        <v>330090.19063199998</v>
      </c>
      <c r="E29" s="165">
        <v>0</v>
      </c>
      <c r="F29" s="165">
        <v>0</v>
      </c>
      <c r="G29" s="165">
        <v>-3180.0596399999999</v>
      </c>
      <c r="H29" s="165">
        <v>-1590.02982</v>
      </c>
      <c r="I29" s="165">
        <v>0</v>
      </c>
    </row>
    <row r="30" spans="1:9" x14ac:dyDescent="0.2">
      <c r="A30" s="163">
        <v>44742</v>
      </c>
      <c r="B30" s="164" t="s">
        <v>858</v>
      </c>
      <c r="C30" s="165">
        <v>227951.9865</v>
      </c>
      <c r="D30" s="165">
        <v>153728.23800000001</v>
      </c>
      <c r="E30" s="165">
        <v>0</v>
      </c>
      <c r="F30" s="165">
        <v>0</v>
      </c>
      <c r="G30" s="165">
        <v>-148447.497</v>
      </c>
      <c r="H30" s="165">
        <v>-74223.748500000002</v>
      </c>
      <c r="I30" s="165">
        <v>0</v>
      </c>
    </row>
    <row r="31" spans="1:9" x14ac:dyDescent="0.2">
      <c r="A31" s="163">
        <v>44742</v>
      </c>
      <c r="B31" s="164" t="s">
        <v>857</v>
      </c>
      <c r="C31" s="165">
        <v>507667.16536300001</v>
      </c>
      <c r="D31" s="165">
        <v>289920.99317749997</v>
      </c>
      <c r="E31" s="165">
        <v>0</v>
      </c>
      <c r="F31" s="165">
        <v>0</v>
      </c>
      <c r="G31" s="165">
        <v>-435492.34437100001</v>
      </c>
      <c r="H31" s="165">
        <v>-217746.17218550001</v>
      </c>
      <c r="I31" s="165">
        <v>0</v>
      </c>
    </row>
    <row r="32" spans="1:9" x14ac:dyDescent="0.2">
      <c r="A32" s="163">
        <v>44742</v>
      </c>
      <c r="B32" s="164" t="s">
        <v>856</v>
      </c>
      <c r="C32" s="165">
        <v>976643.83763121883</v>
      </c>
      <c r="D32" s="165">
        <v>831460.49376999994</v>
      </c>
      <c r="E32" s="165">
        <v>0</v>
      </c>
      <c r="F32" s="165">
        <v>0</v>
      </c>
      <c r="G32" s="165">
        <v>-290366.68772243761</v>
      </c>
      <c r="H32" s="165">
        <v>-145183.3438612188</v>
      </c>
      <c r="I32" s="165">
        <v>0</v>
      </c>
    </row>
    <row r="33" spans="1:9" x14ac:dyDescent="0.2">
      <c r="A33" s="163">
        <v>44742</v>
      </c>
      <c r="B33" s="164" t="s">
        <v>855</v>
      </c>
      <c r="C33" s="165">
        <v>785114.168175</v>
      </c>
      <c r="D33" s="165">
        <v>343142.55018000002</v>
      </c>
      <c r="E33" s="165">
        <v>0</v>
      </c>
      <c r="F33" s="165">
        <v>0</v>
      </c>
      <c r="G33" s="165">
        <v>-883943.23598999996</v>
      </c>
      <c r="H33" s="165">
        <v>-441971.61799499998</v>
      </c>
      <c r="I33" s="165">
        <v>0</v>
      </c>
    </row>
    <row r="34" spans="1:9" x14ac:dyDescent="0.2">
      <c r="A34" s="163">
        <v>44742</v>
      </c>
      <c r="B34" s="164" t="s">
        <v>854</v>
      </c>
      <c r="C34" s="165">
        <v>436330.73045879998</v>
      </c>
      <c r="D34" s="165">
        <v>313259.30626019998</v>
      </c>
      <c r="E34" s="165">
        <v>0</v>
      </c>
      <c r="F34" s="165">
        <v>0</v>
      </c>
      <c r="G34" s="165">
        <v>-246142.8483972</v>
      </c>
      <c r="H34" s="165">
        <v>-123071.4241986</v>
      </c>
      <c r="I34" s="165">
        <v>0</v>
      </c>
    </row>
    <row r="35" spans="1:9" x14ac:dyDescent="0.2">
      <c r="A35" s="163">
        <v>44742</v>
      </c>
      <c r="B35" s="164" t="s">
        <v>853</v>
      </c>
      <c r="C35" s="165">
        <v>628525.52879999997</v>
      </c>
      <c r="D35" s="165">
        <v>565876.38223999995</v>
      </c>
      <c r="E35" s="165">
        <v>0</v>
      </c>
      <c r="F35" s="165">
        <v>0</v>
      </c>
      <c r="G35" s="165">
        <v>-125298.29312</v>
      </c>
      <c r="H35" s="165">
        <v>-62649.146560000001</v>
      </c>
      <c r="I35" s="165">
        <v>0</v>
      </c>
    </row>
    <row r="36" spans="1:9" x14ac:dyDescent="0.2">
      <c r="A36" s="163">
        <v>44742</v>
      </c>
      <c r="B36" s="164" t="s">
        <v>852</v>
      </c>
      <c r="C36" s="165">
        <v>723720.27330899995</v>
      </c>
      <c r="D36" s="165">
        <v>634740.84360719996</v>
      </c>
      <c r="E36" s="165">
        <v>0</v>
      </c>
      <c r="F36" s="165">
        <v>0</v>
      </c>
      <c r="G36" s="165">
        <v>-177958.85940360001</v>
      </c>
      <c r="H36" s="165">
        <v>-88979.429701800007</v>
      </c>
      <c r="I36" s="165">
        <v>0</v>
      </c>
    </row>
    <row r="37" spans="1:9" x14ac:dyDescent="0.2">
      <c r="A37" s="163">
        <v>44742</v>
      </c>
      <c r="B37" s="164" t="s">
        <v>851</v>
      </c>
      <c r="C37" s="165">
        <v>235258.13411380001</v>
      </c>
      <c r="D37" s="165">
        <v>222853.16931659999</v>
      </c>
      <c r="E37" s="165">
        <v>0</v>
      </c>
      <c r="F37" s="165">
        <v>0</v>
      </c>
      <c r="G37" s="165">
        <v>-25615.306818000001</v>
      </c>
      <c r="H37" s="165">
        <v>-12807.653409</v>
      </c>
      <c r="I37" s="165">
        <v>0</v>
      </c>
    </row>
    <row r="38" spans="1:9" x14ac:dyDescent="0.2">
      <c r="A38" s="163">
        <v>44742</v>
      </c>
      <c r="B38" s="164" t="s">
        <v>850</v>
      </c>
      <c r="C38" s="165">
        <v>2504174.9088690002</v>
      </c>
      <c r="D38" s="165">
        <v>2539444.9780080002</v>
      </c>
      <c r="E38" s="165">
        <v>0</v>
      </c>
      <c r="F38" s="165">
        <v>0</v>
      </c>
      <c r="G38" s="165">
        <v>70540.138277999999</v>
      </c>
      <c r="H38" s="165">
        <v>35270.069138999999</v>
      </c>
      <c r="I38" s="165">
        <v>0</v>
      </c>
    </row>
    <row r="39" spans="1:9" x14ac:dyDescent="0.2">
      <c r="A39" s="163">
        <v>44742</v>
      </c>
      <c r="B39" s="164" t="s">
        <v>849</v>
      </c>
      <c r="C39" s="165">
        <v>123217.29</v>
      </c>
      <c r="D39" s="165">
        <v>130404.96524999999</v>
      </c>
      <c r="E39" s="165">
        <v>0</v>
      </c>
      <c r="F39" s="165">
        <v>0</v>
      </c>
      <c r="G39" s="165">
        <v>14375.3505</v>
      </c>
      <c r="H39" s="165">
        <v>7187.6752500000002</v>
      </c>
      <c r="I39" s="165">
        <v>0</v>
      </c>
    </row>
    <row r="40" spans="1:9" x14ac:dyDescent="0.2">
      <c r="A40" s="163">
        <v>44742</v>
      </c>
      <c r="B40" s="164" t="s">
        <v>848</v>
      </c>
      <c r="C40" s="165">
        <v>0</v>
      </c>
      <c r="D40" s="165">
        <v>0</v>
      </c>
      <c r="E40" s="165">
        <v>0</v>
      </c>
      <c r="F40" s="165">
        <v>0</v>
      </c>
      <c r="G40" s="165">
        <v>0</v>
      </c>
      <c r="H40" s="165">
        <v>0</v>
      </c>
      <c r="I40" s="165">
        <v>0</v>
      </c>
    </row>
    <row r="41" spans="1:9" x14ac:dyDescent="0.2">
      <c r="A41" s="163">
        <v>44742</v>
      </c>
      <c r="B41" s="164" t="s">
        <v>847</v>
      </c>
      <c r="C41" s="165">
        <v>852649.72824683995</v>
      </c>
      <c r="D41" s="165">
        <v>826176.58693800005</v>
      </c>
      <c r="E41" s="165">
        <v>0</v>
      </c>
      <c r="F41" s="165">
        <v>0</v>
      </c>
      <c r="G41" s="165">
        <v>-55078.4391292</v>
      </c>
      <c r="H41" s="165">
        <v>-27539.2195646</v>
      </c>
      <c r="I41" s="165">
        <v>0</v>
      </c>
    </row>
    <row r="42" spans="1:9" x14ac:dyDescent="0.2">
      <c r="A42" s="163">
        <v>44742</v>
      </c>
      <c r="B42" s="164" t="s">
        <v>846</v>
      </c>
      <c r="C42" s="165">
        <v>114724.66324232001</v>
      </c>
      <c r="D42" s="165">
        <v>57030.66735096</v>
      </c>
      <c r="E42" s="165">
        <v>0</v>
      </c>
      <c r="F42" s="165">
        <v>0</v>
      </c>
      <c r="G42" s="165">
        <v>-101162.63772432</v>
      </c>
      <c r="H42" s="165">
        <v>-50581.318862159998</v>
      </c>
      <c r="I42" s="165">
        <v>0</v>
      </c>
    </row>
    <row r="43" spans="1:9" x14ac:dyDescent="0.2">
      <c r="A43" s="163">
        <v>44742</v>
      </c>
      <c r="B43" s="164" t="s">
        <v>845</v>
      </c>
      <c r="C43" s="165">
        <v>1085436.75425</v>
      </c>
      <c r="D43" s="165">
        <v>1120201.6325000001</v>
      </c>
      <c r="E43" s="165">
        <v>0</v>
      </c>
      <c r="F43" s="165">
        <v>0</v>
      </c>
      <c r="G43" s="165">
        <v>69529.756500000003</v>
      </c>
      <c r="H43" s="165">
        <v>34764.878250000002</v>
      </c>
      <c r="I43" s="165">
        <v>0</v>
      </c>
    </row>
    <row r="44" spans="1:9" x14ac:dyDescent="0.2">
      <c r="A44" s="163">
        <v>44742</v>
      </c>
      <c r="B44" s="164" t="s">
        <v>844</v>
      </c>
      <c r="C44" s="165">
        <v>402269.10798730818</v>
      </c>
      <c r="D44" s="165">
        <v>458757.26335040003</v>
      </c>
      <c r="E44" s="165">
        <v>0</v>
      </c>
      <c r="F44" s="165">
        <v>0</v>
      </c>
      <c r="G44" s="165">
        <v>-41242.955941599997</v>
      </c>
      <c r="H44" s="165">
        <v>-20621.477970799999</v>
      </c>
      <c r="I44" s="165">
        <v>0</v>
      </c>
    </row>
    <row r="45" spans="1:9" x14ac:dyDescent="0.2">
      <c r="A45" s="163">
        <v>44742</v>
      </c>
      <c r="B45" s="164" t="s">
        <v>843</v>
      </c>
      <c r="C45" s="165">
        <v>609115.96988280001</v>
      </c>
      <c r="D45" s="165">
        <v>518682.23281920003</v>
      </c>
      <c r="E45" s="165">
        <v>0</v>
      </c>
      <c r="F45" s="165">
        <v>0</v>
      </c>
      <c r="G45" s="165">
        <v>-309949.81291199999</v>
      </c>
      <c r="H45" s="165">
        <v>-154974.906456</v>
      </c>
      <c r="I45" s="165">
        <v>0</v>
      </c>
    </row>
    <row r="46" spans="1:9" x14ac:dyDescent="0.2">
      <c r="A46" s="163">
        <v>44742</v>
      </c>
      <c r="B46" s="164" t="s">
        <v>842</v>
      </c>
      <c r="C46" s="165">
        <v>546524.52116200002</v>
      </c>
      <c r="D46" s="165">
        <v>556616.43898800004</v>
      </c>
      <c r="E46" s="165">
        <v>0</v>
      </c>
      <c r="F46" s="165">
        <v>0</v>
      </c>
      <c r="G46" s="165">
        <v>-54565.918085999998</v>
      </c>
      <c r="H46" s="165">
        <v>-9852.6058319999993</v>
      </c>
      <c r="I46" s="165">
        <v>0</v>
      </c>
    </row>
    <row r="47" spans="1:9" x14ac:dyDescent="0.2">
      <c r="A47" s="163">
        <v>44742</v>
      </c>
      <c r="B47" s="164" t="s">
        <v>841</v>
      </c>
      <c r="C47" s="165">
        <v>558277.56831623195</v>
      </c>
      <c r="D47" s="165">
        <v>636158.84303600003</v>
      </c>
      <c r="E47" s="165">
        <v>0</v>
      </c>
      <c r="F47" s="165">
        <v>0</v>
      </c>
      <c r="G47" s="165">
        <v>-10109.242224</v>
      </c>
      <c r="H47" s="165">
        <v>-256.636392</v>
      </c>
      <c r="I47" s="165">
        <v>0</v>
      </c>
    </row>
    <row r="48" spans="1:9" x14ac:dyDescent="0.2">
      <c r="A48" s="163">
        <v>44742</v>
      </c>
      <c r="B48" s="164" t="s">
        <v>840</v>
      </c>
      <c r="C48" s="165">
        <v>749761.17651875003</v>
      </c>
      <c r="D48" s="165">
        <v>984470.21750000003</v>
      </c>
      <c r="E48" s="165">
        <v>0</v>
      </c>
      <c r="F48" s="165">
        <v>0</v>
      </c>
      <c r="G48" s="165">
        <v>173240.25778300001</v>
      </c>
      <c r="H48" s="165">
        <v>173496.89417499999</v>
      </c>
      <c r="I48" s="165">
        <v>0</v>
      </c>
    </row>
    <row r="49" spans="1:9" x14ac:dyDescent="0.2">
      <c r="A49" s="163">
        <v>44742</v>
      </c>
      <c r="B49" s="164" t="s">
        <v>839</v>
      </c>
      <c r="C49" s="165">
        <v>1956297.723717062</v>
      </c>
      <c r="D49" s="165">
        <v>1732346.6943258001</v>
      </c>
      <c r="E49" s="165">
        <v>0</v>
      </c>
      <c r="F49" s="165">
        <v>0</v>
      </c>
      <c r="G49" s="165">
        <v>-149351.5009937158</v>
      </c>
      <c r="H49" s="165">
        <v>-322848.3951687158</v>
      </c>
      <c r="I49" s="165">
        <v>0</v>
      </c>
    </row>
    <row r="50" spans="1:9" x14ac:dyDescent="0.2">
      <c r="A50" s="163">
        <v>44742</v>
      </c>
      <c r="B50" s="164" t="s">
        <v>838</v>
      </c>
      <c r="C50" s="165">
        <v>571359.01311549998</v>
      </c>
      <c r="D50" s="165">
        <v>523009.15958199999</v>
      </c>
      <c r="E50" s="165">
        <v>0</v>
      </c>
      <c r="F50" s="165">
        <v>0</v>
      </c>
      <c r="G50" s="165">
        <v>-414233.26692871581</v>
      </c>
      <c r="H50" s="165">
        <v>-91384.871759999995</v>
      </c>
      <c r="I50" s="165">
        <v>0</v>
      </c>
    </row>
    <row r="51" spans="1:9" x14ac:dyDescent="0.2">
      <c r="A51" s="163">
        <v>44742</v>
      </c>
      <c r="B51" s="164" t="s">
        <v>837</v>
      </c>
      <c r="C51" s="165">
        <v>450308.34717000002</v>
      </c>
      <c r="D51" s="165">
        <v>381247.86585120001</v>
      </c>
      <c r="E51" s="165">
        <v>0</v>
      </c>
      <c r="F51" s="165">
        <v>0</v>
      </c>
      <c r="G51" s="165">
        <v>-234977.02438879997</v>
      </c>
      <c r="H51" s="165">
        <v>-143592.15262879999</v>
      </c>
      <c r="I51" s="165">
        <v>0</v>
      </c>
    </row>
    <row r="52" spans="1:9" x14ac:dyDescent="0.2">
      <c r="A52" s="163">
        <v>44742</v>
      </c>
      <c r="B52" s="164" t="s">
        <v>836</v>
      </c>
      <c r="C52" s="165">
        <v>475340.85886869999</v>
      </c>
      <c r="D52" s="165">
        <v>490852.80563279998</v>
      </c>
      <c r="E52" s="165">
        <v>0</v>
      </c>
      <c r="F52" s="165">
        <v>0</v>
      </c>
      <c r="G52" s="165">
        <v>-188305.46488279998</v>
      </c>
      <c r="H52" s="165">
        <v>-44713.312253999997</v>
      </c>
      <c r="I52" s="165">
        <v>0</v>
      </c>
    </row>
    <row r="53" spans="1:9" x14ac:dyDescent="0.2">
      <c r="A53" s="163"/>
      <c r="B53" s="164" t="s">
        <v>835</v>
      </c>
      <c r="C53" s="165">
        <v>43565967.384939142</v>
      </c>
      <c r="D53" s="165">
        <v>46815760.925291859</v>
      </c>
      <c r="E53" s="165">
        <v>0</v>
      </c>
      <c r="F53" s="165">
        <v>0</v>
      </c>
      <c r="G53" s="165"/>
      <c r="H53" s="165">
        <v>2563338.7853698055</v>
      </c>
      <c r="I53" s="165"/>
    </row>
    <row r="54" spans="1:9" ht="15.95" customHeight="1" x14ac:dyDescent="0.2">
      <c r="A54" s="163"/>
      <c r="B54" s="164" t="s">
        <v>834</v>
      </c>
      <c r="C54" s="165"/>
      <c r="D54" s="165"/>
      <c r="E54" s="165"/>
      <c r="F54" s="165"/>
      <c r="G54" s="165"/>
      <c r="H54" s="165"/>
      <c r="I54" s="165"/>
    </row>
    <row r="55" spans="1:9" ht="15.95" customHeight="1" x14ac:dyDescent="0.2">
      <c r="A55" s="163"/>
      <c r="B55" s="164" t="s">
        <v>833</v>
      </c>
      <c r="C55" s="165"/>
      <c r="D55" s="165"/>
      <c r="E55" s="165"/>
      <c r="F55" s="165"/>
      <c r="G55" s="165"/>
      <c r="H55" s="165"/>
      <c r="I55" s="165"/>
    </row>
    <row r="56" spans="1:9" ht="15.95" customHeight="1" x14ac:dyDescent="0.2">
      <c r="A56" s="163">
        <v>44742</v>
      </c>
      <c r="B56" s="164" t="s">
        <v>832</v>
      </c>
      <c r="C56" s="165">
        <v>532761.14956671791</v>
      </c>
      <c r="D56" s="165">
        <v>532761.14956671791</v>
      </c>
      <c r="E56" s="165">
        <v>53.982323382799997</v>
      </c>
      <c r="F56" s="165">
        <v>0</v>
      </c>
      <c r="G56" s="165"/>
      <c r="H56" s="165">
        <v>0</v>
      </c>
      <c r="I56" s="165">
        <v>0</v>
      </c>
    </row>
    <row r="57" spans="1:9" ht="15.95" customHeight="1" x14ac:dyDescent="0.2">
      <c r="A57" s="163">
        <v>44742</v>
      </c>
      <c r="B57" s="164" t="s">
        <v>831</v>
      </c>
      <c r="C57" s="165">
        <v>735734.9057370004</v>
      </c>
      <c r="D57" s="165">
        <v>735734.9057370004</v>
      </c>
      <c r="E57" s="165">
        <v>3539.0578336031999</v>
      </c>
      <c r="F57" s="165">
        <v>0</v>
      </c>
      <c r="G57" s="165"/>
      <c r="H57" s="165">
        <v>0</v>
      </c>
      <c r="I57" s="165">
        <v>0</v>
      </c>
    </row>
    <row r="58" spans="1:9" ht="15.95" customHeight="1" x14ac:dyDescent="0.2">
      <c r="A58" s="163">
        <v>44742</v>
      </c>
      <c r="B58" s="164" t="s">
        <v>830</v>
      </c>
      <c r="C58" s="165">
        <v>112911.8803640703</v>
      </c>
      <c r="D58" s="165">
        <v>112911.8803640703</v>
      </c>
      <c r="E58" s="165">
        <v>5167.4824123983999</v>
      </c>
      <c r="F58" s="165">
        <v>0</v>
      </c>
      <c r="G58" s="165"/>
      <c r="H58" s="165">
        <v>0</v>
      </c>
      <c r="I58" s="165">
        <v>0</v>
      </c>
    </row>
    <row r="59" spans="1:9" ht="15.95" customHeight="1" x14ac:dyDescent="0.2">
      <c r="A59" s="163">
        <v>44742</v>
      </c>
      <c r="B59" s="164" t="s">
        <v>829</v>
      </c>
      <c r="C59" s="165">
        <v>752.7009606396</v>
      </c>
      <c r="D59" s="165">
        <v>752.7009606396</v>
      </c>
      <c r="E59" s="165">
        <v>54.083409414999998</v>
      </c>
      <c r="F59" s="165">
        <v>0</v>
      </c>
      <c r="G59" s="165"/>
      <c r="H59" s="165">
        <v>0</v>
      </c>
      <c r="I59" s="165">
        <v>0</v>
      </c>
    </row>
    <row r="60" spans="1:9" ht="15.95" customHeight="1" x14ac:dyDescent="0.2">
      <c r="A60" s="163">
        <v>44742</v>
      </c>
      <c r="B60" s="164" t="s">
        <v>828</v>
      </c>
      <c r="C60" s="165">
        <v>645719.70533962839</v>
      </c>
      <c r="D60" s="165">
        <v>645719.70533962839</v>
      </c>
      <c r="E60" s="165">
        <v>49755.959909094701</v>
      </c>
      <c r="F60" s="165">
        <v>0</v>
      </c>
      <c r="G60" s="165"/>
      <c r="H60" s="165">
        <v>0</v>
      </c>
      <c r="I60" s="165">
        <v>0</v>
      </c>
    </row>
    <row r="61" spans="1:9" ht="15.95" customHeight="1" x14ac:dyDescent="0.2">
      <c r="A61" s="163">
        <v>44742</v>
      </c>
      <c r="B61" s="164" t="s">
        <v>827</v>
      </c>
      <c r="C61" s="165">
        <v>558639.65740306606</v>
      </c>
      <c r="D61" s="165">
        <v>558639.65740306606</v>
      </c>
      <c r="E61" s="165">
        <v>-6403.2129633220002</v>
      </c>
      <c r="F61" s="165">
        <v>0</v>
      </c>
      <c r="G61" s="165"/>
      <c r="H61" s="165">
        <v>0</v>
      </c>
      <c r="I61" s="165">
        <v>0</v>
      </c>
    </row>
    <row r="62" spans="1:9" ht="15.95" customHeight="1" x14ac:dyDescent="0.2">
      <c r="A62" s="163">
        <v>44742</v>
      </c>
      <c r="B62" s="164" t="s">
        <v>826</v>
      </c>
      <c r="C62" s="165">
        <v>156987.60800163701</v>
      </c>
      <c r="D62" s="165">
        <v>156987.60800163701</v>
      </c>
      <c r="E62" s="165">
        <v>-3052.3415118345001</v>
      </c>
      <c r="F62" s="165">
        <v>0</v>
      </c>
      <c r="G62" s="165"/>
      <c r="H62" s="165">
        <v>0</v>
      </c>
      <c r="I62" s="165">
        <v>0</v>
      </c>
    </row>
    <row r="63" spans="1:9" ht="15.95" customHeight="1" x14ac:dyDescent="0.2">
      <c r="A63" s="163">
        <v>44742</v>
      </c>
      <c r="B63" s="164" t="s">
        <v>825</v>
      </c>
      <c r="C63" s="165">
        <v>701749.87057859998</v>
      </c>
      <c r="D63" s="165">
        <v>701749.87057859998</v>
      </c>
      <c r="E63" s="165">
        <v>11416.1766062807</v>
      </c>
      <c r="F63" s="165">
        <v>0</v>
      </c>
      <c r="G63" s="165"/>
      <c r="H63" s="165">
        <v>0</v>
      </c>
      <c r="I63" s="165">
        <v>0</v>
      </c>
    </row>
    <row r="64" spans="1:9" ht="15.95" customHeight="1" x14ac:dyDescent="0.2">
      <c r="A64" s="163"/>
      <c r="B64" s="164" t="s">
        <v>773</v>
      </c>
      <c r="C64" s="165">
        <v>3445257.4779513595</v>
      </c>
      <c r="D64" s="165">
        <v>3445257.4779513595</v>
      </c>
      <c r="E64" s="165">
        <v>60531.1880190183</v>
      </c>
      <c r="F64" s="165">
        <v>0</v>
      </c>
      <c r="G64" s="165"/>
      <c r="H64" s="165">
        <v>0</v>
      </c>
      <c r="I64" s="165"/>
    </row>
    <row r="65" spans="1:9" ht="15.95" customHeight="1" x14ac:dyDescent="0.2">
      <c r="A65" s="163"/>
      <c r="B65" s="164" t="s">
        <v>824</v>
      </c>
      <c r="C65" s="165"/>
      <c r="D65" s="165"/>
      <c r="E65" s="165"/>
      <c r="F65" s="165"/>
      <c r="G65" s="165"/>
      <c r="H65" s="165"/>
      <c r="I65" s="165"/>
    </row>
    <row r="66" spans="1:9" ht="15.95" customHeight="1" x14ac:dyDescent="0.2">
      <c r="A66" s="163"/>
      <c r="B66" s="164" t="s">
        <v>823</v>
      </c>
      <c r="C66" s="165"/>
      <c r="D66" s="165"/>
      <c r="E66" s="165"/>
      <c r="F66" s="165"/>
      <c r="G66" s="165"/>
      <c r="H66" s="165"/>
      <c r="I66" s="165"/>
    </row>
    <row r="67" spans="1:9" ht="15.95" customHeight="1" x14ac:dyDescent="0.2">
      <c r="A67" s="163"/>
      <c r="B67" s="164" t="s">
        <v>822</v>
      </c>
      <c r="C67" s="165"/>
      <c r="D67" s="165"/>
      <c r="E67" s="165"/>
      <c r="F67" s="165"/>
      <c r="G67" s="165"/>
      <c r="H67" s="165"/>
      <c r="I67" s="165"/>
    </row>
    <row r="68" spans="1:9" ht="15.95" customHeight="1" x14ac:dyDescent="0.2">
      <c r="A68" s="163"/>
      <c r="B68" s="166" t="s">
        <v>821</v>
      </c>
      <c r="C68" s="167">
        <v>47011224.862890504</v>
      </c>
      <c r="D68" s="167">
        <v>50261018.403243221</v>
      </c>
      <c r="E68" s="167">
        <v>60531.1880190183</v>
      </c>
      <c r="F68" s="167">
        <v>0</v>
      </c>
      <c r="G68" s="167">
        <f>SUM(G16:G52)</f>
        <v>5126677.5707396129</v>
      </c>
      <c r="H68" s="167">
        <v>2563338.7853698055</v>
      </c>
      <c r="I68" s="167">
        <v>0</v>
      </c>
    </row>
    <row r="69" spans="1:9" x14ac:dyDescent="0.2">
      <c r="C69" s="168"/>
      <c r="D69" s="168"/>
      <c r="E69" s="168"/>
      <c r="F69" s="168"/>
      <c r="G69" s="168"/>
      <c r="H69" s="168"/>
      <c r="I69" s="168"/>
    </row>
    <row r="71" spans="1:9" ht="34.5" customHeight="1" x14ac:dyDescent="0.2">
      <c r="A71" s="168" t="s">
        <v>83</v>
      </c>
      <c r="D71" s="156" t="s">
        <v>85</v>
      </c>
      <c r="F71" s="156" t="s">
        <v>84</v>
      </c>
      <c r="H71" s="216" t="s">
        <v>784</v>
      </c>
    </row>
    <row r="72" spans="1:9" ht="27" customHeight="1" x14ac:dyDescent="0.2">
      <c r="A72" s="168" t="s">
        <v>907</v>
      </c>
      <c r="D72" s="169" t="s">
        <v>344</v>
      </c>
      <c r="H72" s="216"/>
    </row>
    <row r="73" spans="1:9" ht="12.75" customHeight="1" x14ac:dyDescent="0.2">
      <c r="H73" s="172" t="s">
        <v>343</v>
      </c>
    </row>
  </sheetData>
  <mergeCells count="3">
    <mergeCell ref="A10:I10"/>
    <mergeCell ref="A11:I11"/>
    <mergeCell ref="H71:H72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86"/>
  <sheetViews>
    <sheetView view="pageBreakPreview" topLeftCell="B13" zoomScaleNormal="100" zoomScaleSheetLayoutView="100" workbookViewId="0">
      <selection activeCell="J51" sqref="J51"/>
    </sheetView>
  </sheetViews>
  <sheetFormatPr defaultRowHeight="12.75" customHeight="1" x14ac:dyDescent="0.2"/>
  <cols>
    <col min="1" max="1" width="6" style="20" hidden="1" customWidth="1"/>
    <col min="2" max="2" width="7.5703125" style="20" customWidth="1"/>
    <col min="3" max="3" width="9.140625" style="20" customWidth="1"/>
    <col min="4" max="4" width="18.7109375" style="20" customWidth="1"/>
    <col min="5" max="9" width="9.140625" style="20" customWidth="1"/>
    <col min="10" max="10" width="13.85546875" style="20" customWidth="1"/>
    <col min="11" max="11" width="10.85546875" style="20" customWidth="1"/>
    <col min="12" max="12" width="16.85546875" style="20" customWidth="1"/>
    <col min="13" max="13" width="10.28515625" style="20" customWidth="1"/>
    <col min="14" max="16384" width="9.140625" style="20"/>
  </cols>
  <sheetData>
    <row r="1" spans="2:12" x14ac:dyDescent="0.2">
      <c r="B1" s="21" t="str">
        <f>'1'!A1</f>
        <v>Naziv investicionog fonda: OAIF Future fund</v>
      </c>
    </row>
    <row r="2" spans="2:12" x14ac:dyDescent="0.2">
      <c r="B2" s="21" t="str">
        <f>'[1]2'!A2</f>
        <v xml:space="preserve">Registarski broj investicionog fonda: </v>
      </c>
    </row>
    <row r="3" spans="2:12" x14ac:dyDescent="0.2">
      <c r="B3" s="21" t="str">
        <f>'[1]2'!A3</f>
        <v>Naziv društva za upravljanje investicionim fondom: Društvo za upravljanje investicionim fondovima Kristal invest A.D. Banja Luka</v>
      </c>
    </row>
    <row r="4" spans="2:12" x14ac:dyDescent="0.2">
      <c r="B4" s="21" t="str">
        <f>'[1]2'!A4</f>
        <v>Matični broj društva za upravljanje investicionim fondom: 01935615</v>
      </c>
    </row>
    <row r="5" spans="2:12" x14ac:dyDescent="0.2">
      <c r="B5" s="21" t="str">
        <f>'[1]2'!A5</f>
        <v>JIB društva za upravljanje investicionim fondom: 4400819920004</v>
      </c>
    </row>
    <row r="6" spans="2:12" x14ac:dyDescent="0.2">
      <c r="B6" s="21" t="str">
        <f>'[1]2'!A6</f>
        <v>JIB zatvorenog investicionog fonda: JP-M-6</v>
      </c>
    </row>
    <row r="9" spans="2:12" x14ac:dyDescent="0.2">
      <c r="B9" s="243" t="s">
        <v>904</v>
      </c>
      <c r="C9" s="243"/>
      <c r="D9" s="243"/>
      <c r="E9" s="243"/>
      <c r="F9" s="243"/>
      <c r="G9" s="243"/>
      <c r="H9" s="243"/>
      <c r="I9" s="243"/>
      <c r="J9" s="243"/>
      <c r="K9" s="243"/>
      <c r="L9" s="243"/>
    </row>
    <row r="10" spans="2:12" x14ac:dyDescent="0.2">
      <c r="B10" s="243" t="s">
        <v>903</v>
      </c>
      <c r="C10" s="243"/>
      <c r="D10" s="243"/>
      <c r="E10" s="243"/>
      <c r="F10" s="243"/>
      <c r="G10" s="243"/>
      <c r="H10" s="243"/>
      <c r="I10" s="243"/>
      <c r="J10" s="243"/>
      <c r="K10" s="243"/>
      <c r="L10" s="243"/>
    </row>
    <row r="12" spans="2:12" x14ac:dyDescent="0.2">
      <c r="B12" s="237" t="s">
        <v>902</v>
      </c>
      <c r="C12" s="237"/>
      <c r="D12" s="237"/>
      <c r="E12" s="237"/>
      <c r="F12" s="237"/>
      <c r="G12" s="237"/>
      <c r="H12" s="237"/>
      <c r="I12" s="237"/>
      <c r="J12" s="237"/>
      <c r="K12" s="237"/>
      <c r="L12" s="237"/>
    </row>
    <row r="14" spans="2:12" ht="40.5" customHeight="1" x14ac:dyDescent="0.2">
      <c r="B14" s="119" t="s">
        <v>891</v>
      </c>
      <c r="C14" s="238" t="s">
        <v>890</v>
      </c>
      <c r="D14" s="239"/>
      <c r="E14" s="238" t="s">
        <v>542</v>
      </c>
      <c r="F14" s="239"/>
      <c r="G14" s="238" t="s">
        <v>901</v>
      </c>
      <c r="H14" s="239"/>
      <c r="I14" s="238" t="s">
        <v>900</v>
      </c>
      <c r="J14" s="239"/>
      <c r="K14" s="238" t="s">
        <v>899</v>
      </c>
      <c r="L14" s="239"/>
    </row>
    <row r="15" spans="2:12" ht="10.5" customHeight="1" x14ac:dyDescent="0.2">
      <c r="B15" s="118">
        <v>1</v>
      </c>
      <c r="C15" s="230">
        <v>2</v>
      </c>
      <c r="D15" s="231"/>
      <c r="E15" s="230">
        <v>3</v>
      </c>
      <c r="F15" s="231"/>
      <c r="G15" s="230">
        <v>4</v>
      </c>
      <c r="H15" s="231"/>
      <c r="I15" s="230">
        <v>5</v>
      </c>
      <c r="J15" s="231"/>
      <c r="K15" s="230">
        <v>6</v>
      </c>
      <c r="L15" s="231"/>
    </row>
    <row r="16" spans="2:12" x14ac:dyDescent="0.2">
      <c r="B16" s="118" t="s">
        <v>354</v>
      </c>
      <c r="C16" s="232"/>
      <c r="D16" s="234"/>
      <c r="E16" s="240"/>
      <c r="F16" s="241"/>
      <c r="G16" s="225"/>
      <c r="H16" s="226"/>
      <c r="I16" s="225"/>
      <c r="J16" s="226"/>
      <c r="K16" s="225"/>
      <c r="L16" s="226"/>
    </row>
    <row r="17" spans="2:12" x14ac:dyDescent="0.2">
      <c r="B17" s="120"/>
      <c r="C17" s="232" t="s">
        <v>769</v>
      </c>
      <c r="D17" s="234"/>
      <c r="E17" s="240"/>
      <c r="F17" s="241"/>
      <c r="G17" s="225"/>
      <c r="H17" s="226"/>
      <c r="I17" s="225"/>
      <c r="J17" s="226"/>
      <c r="K17" s="225"/>
      <c r="L17" s="226"/>
    </row>
    <row r="18" spans="2:12" x14ac:dyDescent="0.2">
      <c r="C18" s="29"/>
      <c r="D18" s="29"/>
      <c r="E18" s="29"/>
      <c r="F18" s="29"/>
      <c r="G18" s="29"/>
      <c r="H18" s="29"/>
      <c r="I18" s="29"/>
      <c r="J18" s="29"/>
      <c r="K18" s="29"/>
      <c r="L18" s="29"/>
    </row>
    <row r="19" spans="2:12" x14ac:dyDescent="0.2">
      <c r="B19" s="237" t="s">
        <v>898</v>
      </c>
      <c r="C19" s="237"/>
      <c r="D19" s="237"/>
      <c r="E19" s="237"/>
      <c r="F19" s="237"/>
      <c r="G19" s="237"/>
      <c r="H19" s="237"/>
      <c r="I19" s="237"/>
      <c r="J19" s="237"/>
      <c r="K19" s="237"/>
      <c r="L19" s="237"/>
    </row>
    <row r="20" spans="2:12" x14ac:dyDescent="0.2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</row>
    <row r="21" spans="2:12" x14ac:dyDescent="0.2">
      <c r="B21" s="232" t="s">
        <v>897</v>
      </c>
      <c r="C21" s="233"/>
      <c r="D21" s="233"/>
      <c r="E21" s="233"/>
      <c r="F21" s="233"/>
      <c r="G21" s="233"/>
      <c r="H21" s="233"/>
      <c r="I21" s="233"/>
      <c r="J21" s="234"/>
    </row>
    <row r="22" spans="2:12" ht="27.75" customHeight="1" x14ac:dyDescent="0.2">
      <c r="B22" s="119" t="s">
        <v>891</v>
      </c>
      <c r="C22" s="238" t="s">
        <v>890</v>
      </c>
      <c r="D22" s="239"/>
      <c r="E22" s="238" t="s">
        <v>896</v>
      </c>
      <c r="F22" s="239"/>
      <c r="G22" s="238" t="s">
        <v>895</v>
      </c>
      <c r="H22" s="239"/>
      <c r="I22" s="238" t="s">
        <v>894</v>
      </c>
      <c r="J22" s="239"/>
    </row>
    <row r="23" spans="2:12" ht="10.5" customHeight="1" x14ac:dyDescent="0.2">
      <c r="B23" s="118">
        <v>1</v>
      </c>
      <c r="C23" s="230">
        <v>2</v>
      </c>
      <c r="D23" s="231"/>
      <c r="E23" s="230">
        <v>3</v>
      </c>
      <c r="F23" s="231"/>
      <c r="G23" s="230">
        <v>4</v>
      </c>
      <c r="H23" s="231"/>
      <c r="I23" s="230">
        <v>5</v>
      </c>
      <c r="J23" s="231"/>
    </row>
    <row r="24" spans="2:12" x14ac:dyDescent="0.2">
      <c r="B24" s="118" t="s">
        <v>354</v>
      </c>
      <c r="C24" s="232"/>
      <c r="D24" s="234"/>
      <c r="E24" s="240"/>
      <c r="F24" s="241"/>
      <c r="G24" s="232"/>
      <c r="H24" s="234"/>
      <c r="I24" s="225"/>
      <c r="J24" s="226"/>
    </row>
    <row r="25" spans="2:12" x14ac:dyDescent="0.2">
      <c r="B25" s="118"/>
      <c r="C25" s="235" t="s">
        <v>893</v>
      </c>
      <c r="D25" s="236"/>
      <c r="E25" s="240"/>
      <c r="F25" s="241"/>
      <c r="G25" s="232"/>
      <c r="H25" s="234"/>
      <c r="I25" s="225"/>
      <c r="J25" s="226"/>
    </row>
    <row r="26" spans="2:12" x14ac:dyDescent="0.2">
      <c r="B26" s="232" t="s">
        <v>892</v>
      </c>
      <c r="C26" s="233"/>
      <c r="D26" s="233"/>
      <c r="E26" s="233"/>
      <c r="F26" s="233"/>
      <c r="G26" s="233"/>
      <c r="H26" s="233"/>
      <c r="I26" s="233"/>
      <c r="J26" s="234"/>
    </row>
    <row r="27" spans="2:12" ht="24.75" customHeight="1" x14ac:dyDescent="0.2">
      <c r="B27" s="119" t="s">
        <v>891</v>
      </c>
      <c r="C27" s="238" t="s">
        <v>890</v>
      </c>
      <c r="D27" s="239"/>
      <c r="E27" s="238" t="s">
        <v>889</v>
      </c>
      <c r="F27" s="239"/>
      <c r="G27" s="238" t="s">
        <v>888</v>
      </c>
      <c r="H27" s="239"/>
      <c r="I27" s="238" t="s">
        <v>887</v>
      </c>
      <c r="J27" s="239"/>
    </row>
    <row r="28" spans="2:12" x14ac:dyDescent="0.2">
      <c r="B28" s="118" t="s">
        <v>354</v>
      </c>
      <c r="C28" s="232"/>
      <c r="D28" s="234"/>
      <c r="E28" s="225"/>
      <c r="F28" s="226"/>
      <c r="G28" s="230"/>
      <c r="H28" s="231"/>
      <c r="I28" s="225"/>
      <c r="J28" s="226"/>
    </row>
    <row r="29" spans="2:12" x14ac:dyDescent="0.2">
      <c r="B29" s="118"/>
      <c r="C29" s="235" t="s">
        <v>886</v>
      </c>
      <c r="D29" s="236"/>
      <c r="E29" s="225"/>
      <c r="F29" s="226"/>
      <c r="G29" s="230"/>
      <c r="H29" s="231"/>
      <c r="I29" s="225"/>
      <c r="J29" s="226"/>
    </row>
    <row r="30" spans="2:12" x14ac:dyDescent="0.2">
      <c r="B30" s="232" t="s">
        <v>885</v>
      </c>
      <c r="C30" s="233"/>
      <c r="D30" s="234"/>
      <c r="E30" s="225"/>
      <c r="F30" s="226"/>
      <c r="G30" s="230"/>
      <c r="H30" s="231"/>
      <c r="I30" s="225"/>
      <c r="J30" s="226"/>
    </row>
    <row r="31" spans="2:12" ht="27" customHeight="1" x14ac:dyDescent="0.2"/>
    <row r="32" spans="2:12" x14ac:dyDescent="0.2">
      <c r="B32" s="237" t="s">
        <v>884</v>
      </c>
      <c r="C32" s="237"/>
      <c r="D32" s="237"/>
      <c r="E32" s="237"/>
      <c r="F32" s="237"/>
      <c r="G32" s="237"/>
      <c r="H32" s="237"/>
      <c r="I32" s="237"/>
      <c r="J32" s="237"/>
      <c r="K32" s="237"/>
    </row>
    <row r="34" spans="2:12" ht="21" customHeight="1" x14ac:dyDescent="0.2">
      <c r="B34" s="247" t="s">
        <v>883</v>
      </c>
      <c r="C34" s="248"/>
      <c r="D34" s="248"/>
      <c r="E34" s="249"/>
      <c r="F34" s="247" t="s">
        <v>882</v>
      </c>
      <c r="G34" s="248"/>
      <c r="H34" s="249"/>
      <c r="I34" s="247" t="s">
        <v>881</v>
      </c>
      <c r="J34" s="248"/>
      <c r="K34" s="249"/>
    </row>
    <row r="35" spans="2:12" x14ac:dyDescent="0.2">
      <c r="B35" s="244"/>
      <c r="C35" s="245"/>
      <c r="D35" s="245"/>
      <c r="E35" s="246"/>
      <c r="F35" s="227"/>
      <c r="G35" s="228"/>
      <c r="H35" s="229"/>
      <c r="I35" s="232"/>
      <c r="J35" s="233"/>
      <c r="K35" s="234"/>
    </row>
    <row r="36" spans="2:12" x14ac:dyDescent="0.2">
      <c r="B36" s="232" t="s">
        <v>880</v>
      </c>
      <c r="C36" s="233"/>
      <c r="D36" s="233"/>
      <c r="E36" s="234"/>
      <c r="F36" s="227">
        <v>912008</v>
      </c>
      <c r="G36" s="228"/>
      <c r="H36" s="229"/>
      <c r="I36" s="230" t="s">
        <v>879</v>
      </c>
      <c r="J36" s="242"/>
      <c r="K36" s="231"/>
    </row>
    <row r="37" spans="2:12" x14ac:dyDescent="0.2">
      <c r="B37" s="90"/>
      <c r="C37" s="90"/>
      <c r="D37" s="90" t="s">
        <v>769</v>
      </c>
      <c r="E37" s="90"/>
      <c r="F37" s="90"/>
      <c r="G37" s="90"/>
      <c r="H37" s="90">
        <f>SUM(F35:F36)</f>
        <v>912008</v>
      </c>
      <c r="I37" s="90"/>
      <c r="J37" s="90"/>
      <c r="K37" s="90"/>
      <c r="L37" s="90"/>
    </row>
    <row r="38" spans="2:12" x14ac:dyDescent="0.2"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</row>
    <row r="39" spans="2:12" ht="31.5" customHeight="1" x14ac:dyDescent="0.2">
      <c r="B39" s="90" t="s">
        <v>83</v>
      </c>
      <c r="C39" s="90"/>
      <c r="D39" s="90"/>
      <c r="E39" s="90"/>
      <c r="F39" s="243" t="s">
        <v>85</v>
      </c>
      <c r="G39" s="243"/>
      <c r="H39" s="90"/>
      <c r="I39" s="90" t="s">
        <v>84</v>
      </c>
      <c r="J39" s="207" t="s">
        <v>86</v>
      </c>
      <c r="K39" s="207"/>
      <c r="L39" s="207"/>
    </row>
    <row r="40" spans="2:12" ht="36" customHeight="1" x14ac:dyDescent="0.2">
      <c r="B40" s="90" t="s">
        <v>907</v>
      </c>
      <c r="C40" s="90"/>
      <c r="D40" s="90"/>
      <c r="E40" s="90"/>
      <c r="F40" s="212" t="s">
        <v>344</v>
      </c>
      <c r="G40" s="212"/>
      <c r="H40" s="90"/>
      <c r="I40" s="90"/>
      <c r="J40" s="212" t="s">
        <v>343</v>
      </c>
      <c r="K40" s="212"/>
      <c r="L40" s="212"/>
    </row>
    <row r="41" spans="2:12" x14ac:dyDescent="0.2"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</row>
    <row r="42" spans="2:12" x14ac:dyDescent="0.2"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90"/>
    </row>
    <row r="43" spans="2:12" x14ac:dyDescent="0.2"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</row>
    <row r="44" spans="2:12" x14ac:dyDescent="0.2"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</row>
    <row r="45" spans="2:12" x14ac:dyDescent="0.2">
      <c r="B45" s="90"/>
      <c r="C45" s="90"/>
      <c r="D45" s="90"/>
      <c r="E45" s="90"/>
      <c r="F45" s="117"/>
      <c r="G45" s="117"/>
      <c r="H45" s="117"/>
      <c r="I45" s="29"/>
      <c r="J45" s="29"/>
      <c r="K45" s="29"/>
    </row>
    <row r="46" spans="2:12" x14ac:dyDescent="0.2">
      <c r="C46" s="116"/>
    </row>
    <row r="48" spans="2:12" x14ac:dyDescent="0.2">
      <c r="C48" s="182"/>
      <c r="D48" s="182"/>
      <c r="E48" s="182"/>
      <c r="F48" s="182"/>
    </row>
    <row r="49" spans="3:6" x14ac:dyDescent="0.2">
      <c r="C49" s="182"/>
      <c r="D49" s="182"/>
      <c r="E49" s="182"/>
      <c r="F49" s="182"/>
    </row>
    <row r="50" spans="3:6" x14ac:dyDescent="0.2">
      <c r="C50" s="182"/>
      <c r="D50" s="182"/>
      <c r="E50" s="182"/>
      <c r="F50" s="182"/>
    </row>
    <row r="82" spans="10:12" x14ac:dyDescent="0.2">
      <c r="J82" s="115"/>
      <c r="K82" s="115"/>
    </row>
    <row r="83" spans="10:12" x14ac:dyDescent="0.2">
      <c r="J83" s="115"/>
      <c r="K83" s="115"/>
    </row>
    <row r="84" spans="10:12" x14ac:dyDescent="0.2">
      <c r="L84" s="115"/>
    </row>
    <row r="85" spans="10:12" x14ac:dyDescent="0.2">
      <c r="L85" s="115"/>
    </row>
    <row r="86" spans="10:12" ht="21.75" customHeight="1" x14ac:dyDescent="0.2"/>
  </sheetData>
  <mergeCells count="73">
    <mergeCell ref="B10:L10"/>
    <mergeCell ref="E15:F15"/>
    <mergeCell ref="I30:J30"/>
    <mergeCell ref="I28:J28"/>
    <mergeCell ref="E25:F25"/>
    <mergeCell ref="G30:H30"/>
    <mergeCell ref="G23:H23"/>
    <mergeCell ref="I15:J15"/>
    <mergeCell ref="I22:J22"/>
    <mergeCell ref="E16:F16"/>
    <mergeCell ref="I27:J27"/>
    <mergeCell ref="C24:D24"/>
    <mergeCell ref="E22:F22"/>
    <mergeCell ref="G14:H14"/>
    <mergeCell ref="G15:H15"/>
    <mergeCell ref="I25:J25"/>
    <mergeCell ref="B9:L9"/>
    <mergeCell ref="C28:D28"/>
    <mergeCell ref="C15:D15"/>
    <mergeCell ref="F34:H34"/>
    <mergeCell ref="C22:D22"/>
    <mergeCell ref="G17:H17"/>
    <mergeCell ref="B21:J21"/>
    <mergeCell ref="E17:F17"/>
    <mergeCell ref="K15:L15"/>
    <mergeCell ref="I34:K34"/>
    <mergeCell ref="E30:F30"/>
    <mergeCell ref="G29:H29"/>
    <mergeCell ref="G24:H24"/>
    <mergeCell ref="I17:J17"/>
    <mergeCell ref="G25:H25"/>
    <mergeCell ref="G27:H27"/>
    <mergeCell ref="B12:L12"/>
    <mergeCell ref="C14:D14"/>
    <mergeCell ref="J40:L40"/>
    <mergeCell ref="I14:J14"/>
    <mergeCell ref="B26:J26"/>
    <mergeCell ref="C17:D17"/>
    <mergeCell ref="I36:K36"/>
    <mergeCell ref="F39:G39"/>
    <mergeCell ref="E23:F23"/>
    <mergeCell ref="I24:J24"/>
    <mergeCell ref="B35:E35"/>
    <mergeCell ref="G28:H28"/>
    <mergeCell ref="C23:D23"/>
    <mergeCell ref="C29:D29"/>
    <mergeCell ref="B19:L19"/>
    <mergeCell ref="B34:E34"/>
    <mergeCell ref="K14:L14"/>
    <mergeCell ref="G22:H22"/>
    <mergeCell ref="K17:L17"/>
    <mergeCell ref="C27:D27"/>
    <mergeCell ref="E27:F27"/>
    <mergeCell ref="E14:F14"/>
    <mergeCell ref="G16:H16"/>
    <mergeCell ref="C16:D16"/>
    <mergeCell ref="E24:F24"/>
    <mergeCell ref="F40:G40"/>
    <mergeCell ref="J39:L39"/>
    <mergeCell ref="I16:J16"/>
    <mergeCell ref="C48:F50"/>
    <mergeCell ref="F35:H35"/>
    <mergeCell ref="E28:F28"/>
    <mergeCell ref="I23:J23"/>
    <mergeCell ref="I35:K35"/>
    <mergeCell ref="E29:F29"/>
    <mergeCell ref="I29:J29"/>
    <mergeCell ref="B30:D30"/>
    <mergeCell ref="B36:E36"/>
    <mergeCell ref="C25:D25"/>
    <mergeCell ref="K16:L16"/>
    <mergeCell ref="F36:H36"/>
    <mergeCell ref="B32:K32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6"/>
  <sheetViews>
    <sheetView topLeftCell="A73" workbookViewId="0">
      <selection activeCell="I85" sqref="I85"/>
    </sheetView>
  </sheetViews>
  <sheetFormatPr defaultRowHeight="15" x14ac:dyDescent="0.25"/>
  <cols>
    <col min="1" max="1" width="14.140625" style="12" customWidth="1"/>
    <col min="2" max="2" width="54.140625" style="6" customWidth="1"/>
    <col min="3" max="4" width="9.140625" style="12"/>
    <col min="5" max="5" width="13.7109375" style="12" bestFit="1" customWidth="1"/>
    <col min="6" max="6" width="11.42578125" style="12" customWidth="1"/>
    <col min="7" max="16384" width="9.140625" style="12"/>
  </cols>
  <sheetData>
    <row r="1" spans="1:6" x14ac:dyDescent="0.25">
      <c r="A1" s="129" t="s">
        <v>908</v>
      </c>
      <c r="B1" s="4"/>
      <c r="C1" s="7"/>
      <c r="D1" s="4"/>
      <c r="E1" s="4"/>
    </row>
    <row r="2" spans="1:6" x14ac:dyDescent="0.25">
      <c r="A2" s="4" t="s">
        <v>87</v>
      </c>
      <c r="B2" s="4"/>
      <c r="C2" s="7"/>
      <c r="D2" s="4"/>
      <c r="E2" s="4"/>
    </row>
    <row r="3" spans="1:6" x14ac:dyDescent="0.25">
      <c r="A3" s="4" t="s">
        <v>88</v>
      </c>
      <c r="B3" s="4"/>
      <c r="C3" s="7"/>
      <c r="D3" s="4"/>
      <c r="E3" s="4"/>
    </row>
    <row r="4" spans="1:6" x14ac:dyDescent="0.25">
      <c r="A4" s="4" t="s">
        <v>89</v>
      </c>
      <c r="B4" s="4"/>
      <c r="C4" s="7"/>
      <c r="D4" s="4"/>
      <c r="E4" s="4"/>
    </row>
    <row r="5" spans="1:6" x14ac:dyDescent="0.25">
      <c r="A5" s="4" t="s">
        <v>90</v>
      </c>
      <c r="B5" s="4"/>
      <c r="C5" s="7"/>
      <c r="D5" s="4"/>
      <c r="E5" s="4"/>
    </row>
    <row r="6" spans="1:6" x14ac:dyDescent="0.25">
      <c r="A6" s="4" t="s">
        <v>337</v>
      </c>
      <c r="B6" s="4"/>
      <c r="C6" s="7"/>
      <c r="D6" s="4"/>
      <c r="E6" s="4"/>
    </row>
    <row r="7" spans="1:6" x14ac:dyDescent="0.25">
      <c r="A7" s="7"/>
      <c r="B7" s="4"/>
      <c r="C7" s="4"/>
      <c r="D7" s="4"/>
      <c r="E7" s="4"/>
    </row>
    <row r="8" spans="1:6" x14ac:dyDescent="0.25">
      <c r="A8" s="7"/>
      <c r="B8" s="7" t="s">
        <v>97</v>
      </c>
      <c r="C8" s="141"/>
      <c r="D8" s="4"/>
      <c r="E8" s="4"/>
    </row>
    <row r="9" spans="1:6" x14ac:dyDescent="0.25">
      <c r="A9" s="7"/>
      <c r="B9" s="7" t="s">
        <v>94</v>
      </c>
      <c r="C9" s="141"/>
      <c r="D9" s="4"/>
      <c r="E9" s="4"/>
    </row>
    <row r="10" spans="1:6" x14ac:dyDescent="0.25">
      <c r="A10" s="7"/>
      <c r="B10" s="7" t="s">
        <v>340</v>
      </c>
      <c r="C10" s="4"/>
      <c r="D10" s="4" t="s">
        <v>79</v>
      </c>
      <c r="E10" s="4"/>
    </row>
    <row r="12" spans="1:6" ht="30" x14ac:dyDescent="0.25">
      <c r="A12" s="8" t="s">
        <v>167</v>
      </c>
      <c r="B12" s="8" t="s">
        <v>166</v>
      </c>
      <c r="C12" s="9" t="s">
        <v>168</v>
      </c>
      <c r="D12" s="10" t="s">
        <v>169</v>
      </c>
      <c r="E12" s="10" t="s">
        <v>81</v>
      </c>
      <c r="F12" s="8" t="s">
        <v>82</v>
      </c>
    </row>
    <row r="13" spans="1:6" x14ac:dyDescent="0.25">
      <c r="A13" s="10">
        <v>1</v>
      </c>
      <c r="B13" s="142">
        <v>2</v>
      </c>
      <c r="C13" s="9">
        <v>3</v>
      </c>
      <c r="D13" s="9">
        <v>4</v>
      </c>
      <c r="E13" s="9">
        <v>5</v>
      </c>
      <c r="F13" s="9">
        <v>6</v>
      </c>
    </row>
    <row r="14" spans="1:6" x14ac:dyDescent="0.25">
      <c r="A14" s="10"/>
      <c r="B14" s="5" t="s">
        <v>170</v>
      </c>
      <c r="C14" s="9"/>
      <c r="D14" s="9"/>
      <c r="E14" s="9"/>
      <c r="F14" s="9"/>
    </row>
    <row r="15" spans="1:6" x14ac:dyDescent="0.25">
      <c r="A15" s="10">
        <v>70</v>
      </c>
      <c r="B15" s="5" t="s">
        <v>171</v>
      </c>
      <c r="C15" s="9"/>
      <c r="D15" s="143">
        <v>201</v>
      </c>
      <c r="E15" s="126">
        <f>E16+E17+E18</f>
        <v>402735</v>
      </c>
      <c r="F15" s="126">
        <f>F16+F17+F18+F19</f>
        <v>426967</v>
      </c>
    </row>
    <row r="16" spans="1:6" x14ac:dyDescent="0.25">
      <c r="A16" s="10">
        <v>700</v>
      </c>
      <c r="B16" s="5" t="s">
        <v>172</v>
      </c>
      <c r="C16" s="9"/>
      <c r="D16" s="143">
        <v>202</v>
      </c>
      <c r="E16" s="126">
        <v>327195</v>
      </c>
      <c r="F16" s="126">
        <v>170570</v>
      </c>
    </row>
    <row r="17" spans="1:10" x14ac:dyDescent="0.25">
      <c r="A17" s="10">
        <v>701</v>
      </c>
      <c r="B17" s="5" t="s">
        <v>173</v>
      </c>
      <c r="C17" s="9"/>
      <c r="D17" s="143">
        <v>203</v>
      </c>
      <c r="E17" s="126">
        <v>51940</v>
      </c>
      <c r="F17" s="126">
        <v>69866</v>
      </c>
    </row>
    <row r="18" spans="1:10" ht="30" x14ac:dyDescent="0.25">
      <c r="A18" s="10">
        <v>702</v>
      </c>
      <c r="B18" s="5" t="s">
        <v>174</v>
      </c>
      <c r="C18" s="9"/>
      <c r="D18" s="143">
        <v>204</v>
      </c>
      <c r="E18" s="126">
        <v>23600</v>
      </c>
      <c r="F18" s="126">
        <v>32150</v>
      </c>
    </row>
    <row r="19" spans="1:10" x14ac:dyDescent="0.25">
      <c r="A19" s="10">
        <v>709</v>
      </c>
      <c r="B19" s="5" t="s">
        <v>175</v>
      </c>
      <c r="C19" s="9"/>
      <c r="D19" s="143">
        <v>205</v>
      </c>
      <c r="E19" s="126"/>
      <c r="F19" s="126">
        <v>154381</v>
      </c>
    </row>
    <row r="20" spans="1:10" x14ac:dyDescent="0.25">
      <c r="A20" s="10">
        <v>71</v>
      </c>
      <c r="B20" s="5" t="s">
        <v>176</v>
      </c>
      <c r="C20" s="9"/>
      <c r="D20" s="143">
        <v>206</v>
      </c>
      <c r="E20" s="126">
        <f>E21+E24</f>
        <v>22750</v>
      </c>
      <c r="F20" s="126">
        <f>F21+F24</f>
        <v>1356777.43</v>
      </c>
    </row>
    <row r="21" spans="1:10" ht="30" x14ac:dyDescent="0.25">
      <c r="A21" s="10">
        <v>710</v>
      </c>
      <c r="B21" s="5" t="s">
        <v>312</v>
      </c>
      <c r="C21" s="9"/>
      <c r="D21" s="143">
        <v>207</v>
      </c>
      <c r="E21" s="126">
        <v>18833</v>
      </c>
      <c r="F21" s="126">
        <v>1325628.43</v>
      </c>
    </row>
    <row r="22" spans="1:10" ht="30" x14ac:dyDescent="0.25">
      <c r="A22" s="10">
        <v>711</v>
      </c>
      <c r="B22" s="5" t="s">
        <v>313</v>
      </c>
      <c r="C22" s="9"/>
      <c r="D22" s="143">
        <v>208</v>
      </c>
      <c r="E22" s="126"/>
      <c r="F22" s="126"/>
    </row>
    <row r="23" spans="1:10" ht="30" x14ac:dyDescent="0.25">
      <c r="A23" s="10">
        <v>712</v>
      </c>
      <c r="B23" s="5" t="s">
        <v>314</v>
      </c>
      <c r="C23" s="9"/>
      <c r="D23" s="143">
        <v>209</v>
      </c>
      <c r="E23" s="126"/>
      <c r="F23" s="126"/>
    </row>
    <row r="24" spans="1:10" x14ac:dyDescent="0.25">
      <c r="A24" s="10">
        <v>713</v>
      </c>
      <c r="B24" s="5" t="s">
        <v>177</v>
      </c>
      <c r="C24" s="9"/>
      <c r="D24" s="143">
        <v>210</v>
      </c>
      <c r="E24" s="126">
        <v>3917</v>
      </c>
      <c r="F24" s="126">
        <v>31149</v>
      </c>
    </row>
    <row r="25" spans="1:10" x14ac:dyDescent="0.25">
      <c r="A25" s="10">
        <v>719</v>
      </c>
      <c r="B25" s="5" t="s">
        <v>178</v>
      </c>
      <c r="C25" s="9"/>
      <c r="D25" s="143">
        <v>211</v>
      </c>
      <c r="E25" s="126"/>
      <c r="F25" s="126"/>
    </row>
    <row r="26" spans="1:10" x14ac:dyDescent="0.25">
      <c r="A26" s="10">
        <v>60</v>
      </c>
      <c r="B26" s="5" t="s">
        <v>179</v>
      </c>
      <c r="C26" s="9"/>
      <c r="D26" s="143">
        <v>212</v>
      </c>
      <c r="E26" s="126">
        <f>E27+E28</f>
        <v>1053525</v>
      </c>
      <c r="F26" s="126">
        <f>F27+F28</f>
        <v>994592</v>
      </c>
    </row>
    <row r="27" spans="1:10" x14ac:dyDescent="0.25">
      <c r="A27" s="10">
        <v>600</v>
      </c>
      <c r="B27" s="5" t="s">
        <v>180</v>
      </c>
      <c r="C27" s="9"/>
      <c r="D27" s="143">
        <v>213</v>
      </c>
      <c r="E27" s="126">
        <v>1040544</v>
      </c>
      <c r="F27" s="126">
        <v>940760</v>
      </c>
    </row>
    <row r="28" spans="1:10" x14ac:dyDescent="0.25">
      <c r="A28" s="10">
        <v>601</v>
      </c>
      <c r="B28" s="5" t="s">
        <v>181</v>
      </c>
      <c r="C28" s="9"/>
      <c r="D28" s="143">
        <v>214</v>
      </c>
      <c r="E28" s="126">
        <v>12981</v>
      </c>
      <c r="F28" s="126">
        <v>53832</v>
      </c>
    </row>
    <row r="29" spans="1:10" x14ac:dyDescent="0.25">
      <c r="A29" s="10">
        <v>603</v>
      </c>
      <c r="B29" s="5" t="s">
        <v>182</v>
      </c>
      <c r="C29" s="9"/>
      <c r="D29" s="143">
        <v>215</v>
      </c>
      <c r="E29" s="126"/>
      <c r="F29" s="126"/>
      <c r="J29" s="170"/>
    </row>
    <row r="30" spans="1:10" x14ac:dyDescent="0.25">
      <c r="A30" s="10">
        <v>605</v>
      </c>
      <c r="B30" s="5" t="s">
        <v>183</v>
      </c>
      <c r="C30" s="9"/>
      <c r="D30" s="143">
        <v>216</v>
      </c>
      <c r="E30" s="126"/>
      <c r="F30" s="126"/>
    </row>
    <row r="31" spans="1:10" x14ac:dyDescent="0.25">
      <c r="A31" s="10">
        <v>607</v>
      </c>
      <c r="B31" s="5" t="s">
        <v>184</v>
      </c>
      <c r="C31" s="9"/>
      <c r="D31" s="143">
        <v>217</v>
      </c>
      <c r="E31" s="126"/>
      <c r="F31" s="126"/>
    </row>
    <row r="32" spans="1:10" x14ac:dyDescent="0.25">
      <c r="A32" s="10" t="s">
        <v>31</v>
      </c>
      <c r="B32" s="5" t="s">
        <v>185</v>
      </c>
      <c r="C32" s="9"/>
      <c r="D32" s="143">
        <v>218</v>
      </c>
      <c r="E32" s="126"/>
      <c r="F32" s="126"/>
    </row>
    <row r="33" spans="1:10" x14ac:dyDescent="0.25">
      <c r="A33" s="10">
        <v>61</v>
      </c>
      <c r="B33" s="5" t="s">
        <v>186</v>
      </c>
      <c r="C33" s="9"/>
      <c r="D33" s="143">
        <v>219</v>
      </c>
      <c r="E33" s="126">
        <f>E34+E37</f>
        <v>9882</v>
      </c>
      <c r="F33" s="126">
        <f>F34+F37</f>
        <v>26140</v>
      </c>
    </row>
    <row r="34" spans="1:10" ht="30" x14ac:dyDescent="0.25">
      <c r="A34" s="10">
        <v>610</v>
      </c>
      <c r="B34" s="5" t="s">
        <v>315</v>
      </c>
      <c r="C34" s="9"/>
      <c r="D34" s="143">
        <v>220</v>
      </c>
      <c r="E34" s="126">
        <v>2437</v>
      </c>
      <c r="F34" s="126">
        <v>5804</v>
      </c>
    </row>
    <row r="35" spans="1:10" ht="30" x14ac:dyDescent="0.25">
      <c r="A35" s="10">
        <v>611</v>
      </c>
      <c r="B35" s="5" t="s">
        <v>316</v>
      </c>
      <c r="C35" s="9"/>
      <c r="D35" s="143">
        <v>221</v>
      </c>
      <c r="E35" s="126"/>
      <c r="F35" s="126"/>
      <c r="J35" s="170"/>
    </row>
    <row r="36" spans="1:10" ht="30" x14ac:dyDescent="0.25">
      <c r="A36" s="10">
        <v>612</v>
      </c>
      <c r="B36" s="5" t="s">
        <v>317</v>
      </c>
      <c r="C36" s="9"/>
      <c r="D36" s="143">
        <v>222</v>
      </c>
      <c r="E36" s="126"/>
      <c r="F36" s="126"/>
    </row>
    <row r="37" spans="1:10" x14ac:dyDescent="0.25">
      <c r="A37" s="10">
        <v>613</v>
      </c>
      <c r="B37" s="5" t="s">
        <v>187</v>
      </c>
      <c r="C37" s="9"/>
      <c r="D37" s="143">
        <v>223</v>
      </c>
      <c r="E37" s="126">
        <v>7445</v>
      </c>
      <c r="F37" s="126">
        <v>20336</v>
      </c>
    </row>
    <row r="38" spans="1:10" x14ac:dyDescent="0.25">
      <c r="A38" s="10">
        <v>619</v>
      </c>
      <c r="B38" s="5" t="s">
        <v>188</v>
      </c>
      <c r="C38" s="9"/>
      <c r="D38" s="143">
        <v>224</v>
      </c>
      <c r="E38" s="126"/>
      <c r="F38" s="126"/>
    </row>
    <row r="39" spans="1:10" x14ac:dyDescent="0.25">
      <c r="A39" s="10"/>
      <c r="B39" s="5" t="s">
        <v>189</v>
      </c>
      <c r="C39" s="9"/>
      <c r="D39" s="143">
        <v>225</v>
      </c>
      <c r="E39" s="126"/>
      <c r="F39" s="126"/>
    </row>
    <row r="40" spans="1:10" x14ac:dyDescent="0.25">
      <c r="A40" s="10">
        <v>739</v>
      </c>
      <c r="B40" s="5" t="s">
        <v>190</v>
      </c>
      <c r="C40" s="9"/>
      <c r="D40" s="143">
        <v>226</v>
      </c>
      <c r="E40" s="126"/>
      <c r="F40" s="126"/>
    </row>
    <row r="41" spans="1:10" x14ac:dyDescent="0.25">
      <c r="A41" s="10"/>
      <c r="B41" s="5" t="s">
        <v>191</v>
      </c>
      <c r="C41" s="9"/>
      <c r="D41" s="143">
        <v>227</v>
      </c>
      <c r="E41" s="126"/>
      <c r="F41" s="126"/>
    </row>
    <row r="42" spans="1:10" x14ac:dyDescent="0.25">
      <c r="A42" s="10">
        <v>630</v>
      </c>
      <c r="B42" s="5" t="s">
        <v>192</v>
      </c>
      <c r="C42" s="9"/>
      <c r="D42" s="143">
        <v>228</v>
      </c>
      <c r="E42" s="126"/>
      <c r="F42" s="126"/>
    </row>
    <row r="43" spans="1:10" x14ac:dyDescent="0.25">
      <c r="A43" s="10">
        <v>631</v>
      </c>
      <c r="B43" s="5" t="s">
        <v>193</v>
      </c>
      <c r="C43" s="9"/>
      <c r="D43" s="143">
        <v>229</v>
      </c>
      <c r="E43" s="126"/>
      <c r="F43" s="126"/>
    </row>
    <row r="44" spans="1:10" x14ac:dyDescent="0.25">
      <c r="A44" s="10"/>
      <c r="B44" s="5" t="s">
        <v>194</v>
      </c>
      <c r="C44" s="9"/>
      <c r="D44" s="143"/>
      <c r="E44" s="126"/>
      <c r="F44" s="126"/>
    </row>
    <row r="45" spans="1:10" x14ac:dyDescent="0.25">
      <c r="A45" s="10"/>
      <c r="B45" s="5" t="s">
        <v>195</v>
      </c>
      <c r="C45" s="9"/>
      <c r="D45" s="143">
        <v>230</v>
      </c>
      <c r="E45" s="126"/>
      <c r="F45" s="126">
        <f>F15+F20-F26-F33</f>
        <v>763012.42999999993</v>
      </c>
    </row>
    <row r="46" spans="1:10" x14ac:dyDescent="0.25">
      <c r="A46" s="10"/>
      <c r="B46" s="5" t="s">
        <v>336</v>
      </c>
      <c r="C46" s="9"/>
      <c r="D46" s="143">
        <v>231</v>
      </c>
      <c r="E46" s="126">
        <f>-(E15+E20-E26-E33)</f>
        <v>637922</v>
      </c>
      <c r="F46" s="126"/>
    </row>
    <row r="47" spans="1:10" x14ac:dyDescent="0.25">
      <c r="A47" s="10"/>
      <c r="B47" s="5" t="s">
        <v>196</v>
      </c>
      <c r="C47" s="9"/>
      <c r="D47" s="143"/>
      <c r="E47" s="126"/>
      <c r="F47" s="126"/>
    </row>
    <row r="48" spans="1:10" x14ac:dyDescent="0.25">
      <c r="A48" s="10"/>
      <c r="B48" s="5" t="s">
        <v>197</v>
      </c>
      <c r="C48" s="9"/>
      <c r="D48" s="143">
        <v>232</v>
      </c>
      <c r="E48" s="126">
        <f>E49+E51</f>
        <v>25483174</v>
      </c>
      <c r="F48" s="126">
        <f>F49+F51</f>
        <v>9518662</v>
      </c>
    </row>
    <row r="49" spans="1:6" ht="45" x14ac:dyDescent="0.25">
      <c r="A49" s="10" t="s">
        <v>32</v>
      </c>
      <c r="B49" s="5" t="s">
        <v>198</v>
      </c>
      <c r="C49" s="9"/>
      <c r="D49" s="143" t="s">
        <v>38</v>
      </c>
      <c r="E49" s="126">
        <v>23592977</v>
      </c>
      <c r="F49" s="126">
        <v>9238863</v>
      </c>
    </row>
    <row r="50" spans="1:6" ht="45" x14ac:dyDescent="0.25">
      <c r="A50" s="10" t="s">
        <v>33</v>
      </c>
      <c r="B50" s="5" t="s">
        <v>199</v>
      </c>
      <c r="C50" s="9"/>
      <c r="D50" s="143" t="s">
        <v>39</v>
      </c>
      <c r="E50" s="126"/>
      <c r="F50" s="126"/>
    </row>
    <row r="51" spans="1:6" x14ac:dyDescent="0.25">
      <c r="A51" s="10">
        <v>722</v>
      </c>
      <c r="B51" s="5" t="s">
        <v>200</v>
      </c>
      <c r="C51" s="9"/>
      <c r="D51" s="143">
        <v>235</v>
      </c>
      <c r="E51" s="126">
        <v>1890197</v>
      </c>
      <c r="F51" s="144">
        <v>279799</v>
      </c>
    </row>
    <row r="52" spans="1:6" x14ac:dyDescent="0.25">
      <c r="A52" s="10">
        <v>723</v>
      </c>
      <c r="B52" s="5" t="s">
        <v>201</v>
      </c>
      <c r="C52" s="9"/>
      <c r="D52" s="143">
        <v>236</v>
      </c>
      <c r="E52" s="126"/>
      <c r="F52" s="126"/>
    </row>
    <row r="53" spans="1:6" ht="30" x14ac:dyDescent="0.25">
      <c r="A53" s="10" t="s">
        <v>34</v>
      </c>
      <c r="B53" s="5" t="s">
        <v>202</v>
      </c>
      <c r="C53" s="9"/>
      <c r="D53" s="143">
        <v>237</v>
      </c>
      <c r="E53" s="126"/>
      <c r="F53" s="126"/>
    </row>
    <row r="54" spans="1:6" x14ac:dyDescent="0.25">
      <c r="A54" s="10">
        <v>729</v>
      </c>
      <c r="B54" s="5" t="s">
        <v>203</v>
      </c>
      <c r="C54" s="9"/>
      <c r="D54" s="143">
        <v>238</v>
      </c>
      <c r="E54" s="126"/>
      <c r="F54" s="126"/>
    </row>
    <row r="55" spans="1:6" x14ac:dyDescent="0.25">
      <c r="A55" s="10"/>
      <c r="B55" s="5" t="s">
        <v>204</v>
      </c>
      <c r="C55" s="9"/>
      <c r="D55" s="143">
        <v>239</v>
      </c>
      <c r="E55" s="126">
        <f>E56+E58</f>
        <v>22464115</v>
      </c>
      <c r="F55" s="126">
        <f>F56+F58</f>
        <v>8042857</v>
      </c>
    </row>
    <row r="56" spans="1:6" ht="45" x14ac:dyDescent="0.25">
      <c r="A56" s="10" t="s">
        <v>35</v>
      </c>
      <c r="B56" s="5" t="s">
        <v>205</v>
      </c>
      <c r="C56" s="9"/>
      <c r="D56" s="143" t="s">
        <v>40</v>
      </c>
      <c r="E56" s="126">
        <v>21029638</v>
      </c>
      <c r="F56" s="126">
        <v>7796781</v>
      </c>
    </row>
    <row r="57" spans="1:6" ht="45" x14ac:dyDescent="0.25">
      <c r="A57" s="10" t="s">
        <v>36</v>
      </c>
      <c r="B57" s="5" t="s">
        <v>206</v>
      </c>
      <c r="C57" s="9"/>
      <c r="D57" s="143" t="s">
        <v>41</v>
      </c>
      <c r="E57" s="126"/>
      <c r="F57" s="126"/>
    </row>
    <row r="58" spans="1:6" x14ac:dyDescent="0.25">
      <c r="A58" s="10">
        <v>622</v>
      </c>
      <c r="B58" s="5" t="s">
        <v>207</v>
      </c>
      <c r="C58" s="9"/>
      <c r="D58" s="143">
        <v>242</v>
      </c>
      <c r="E58" s="126">
        <v>1434477</v>
      </c>
      <c r="F58" s="126">
        <v>246076</v>
      </c>
    </row>
    <row r="59" spans="1:6" x14ac:dyDescent="0.25">
      <c r="A59" s="10">
        <v>623</v>
      </c>
      <c r="B59" s="5" t="s">
        <v>208</v>
      </c>
      <c r="C59" s="9"/>
      <c r="D59" s="143">
        <v>243</v>
      </c>
      <c r="E59" s="126"/>
      <c r="F59" s="126"/>
    </row>
    <row r="60" spans="1:6" ht="30" x14ac:dyDescent="0.25">
      <c r="A60" s="10" t="s">
        <v>37</v>
      </c>
      <c r="B60" s="5" t="s">
        <v>332</v>
      </c>
      <c r="C60" s="9"/>
      <c r="D60" s="143">
        <v>244</v>
      </c>
      <c r="E60" s="126"/>
      <c r="F60" s="126"/>
    </row>
    <row r="61" spans="1:6" ht="30" x14ac:dyDescent="0.25">
      <c r="A61" s="10">
        <v>628</v>
      </c>
      <c r="B61" s="5" t="s">
        <v>333</v>
      </c>
      <c r="C61" s="9"/>
      <c r="D61" s="143">
        <v>245</v>
      </c>
      <c r="E61" s="126"/>
      <c r="F61" s="126"/>
    </row>
    <row r="62" spans="1:6" x14ac:dyDescent="0.25">
      <c r="A62" s="10">
        <v>629</v>
      </c>
      <c r="B62" s="5" t="s">
        <v>209</v>
      </c>
      <c r="C62" s="9"/>
      <c r="D62" s="143">
        <v>246</v>
      </c>
      <c r="E62" s="126"/>
      <c r="F62" s="126"/>
    </row>
    <row r="63" spans="1:6" ht="30" x14ac:dyDescent="0.25">
      <c r="A63" s="10"/>
      <c r="B63" s="5" t="s">
        <v>334</v>
      </c>
      <c r="C63" s="9"/>
      <c r="D63" s="143"/>
      <c r="E63" s="126"/>
      <c r="F63" s="126"/>
    </row>
    <row r="64" spans="1:6" x14ac:dyDescent="0.25">
      <c r="A64" s="10"/>
      <c r="B64" s="5" t="s">
        <v>210</v>
      </c>
      <c r="C64" s="9"/>
      <c r="D64" s="143">
        <v>247</v>
      </c>
      <c r="E64" s="126">
        <f>E48-E55</f>
        <v>3019059</v>
      </c>
      <c r="F64" s="126">
        <f>F48-F55</f>
        <v>1475805</v>
      </c>
    </row>
    <row r="65" spans="1:6" x14ac:dyDescent="0.25">
      <c r="A65" s="10"/>
      <c r="B65" s="5" t="s">
        <v>211</v>
      </c>
      <c r="C65" s="9"/>
      <c r="D65" s="143">
        <v>248</v>
      </c>
      <c r="E65" s="126"/>
      <c r="F65" s="126"/>
    </row>
    <row r="66" spans="1:6" x14ac:dyDescent="0.25">
      <c r="A66" s="10"/>
      <c r="B66" s="5" t="s">
        <v>318</v>
      </c>
      <c r="C66" s="9"/>
      <c r="D66" s="143"/>
      <c r="E66" s="126"/>
      <c r="F66" s="126"/>
    </row>
    <row r="67" spans="1:6" x14ac:dyDescent="0.25">
      <c r="A67" s="10"/>
      <c r="B67" s="5" t="s">
        <v>212</v>
      </c>
      <c r="C67" s="9"/>
      <c r="D67" s="143">
        <v>249</v>
      </c>
      <c r="E67" s="126">
        <f>E64-E46</f>
        <v>2381137</v>
      </c>
      <c r="F67" s="126">
        <f>F64+F45</f>
        <v>2238817.4299999997</v>
      </c>
    </row>
    <row r="68" spans="1:6" x14ac:dyDescent="0.25">
      <c r="A68" s="10"/>
      <c r="B68" s="5" t="s">
        <v>213</v>
      </c>
      <c r="C68" s="9"/>
      <c r="D68" s="143">
        <v>250</v>
      </c>
      <c r="E68" s="126"/>
      <c r="F68" s="126"/>
    </row>
    <row r="69" spans="1:6" x14ac:dyDescent="0.25">
      <c r="A69" s="10"/>
      <c r="B69" s="5" t="s">
        <v>214</v>
      </c>
      <c r="C69" s="9"/>
      <c r="D69" s="143">
        <v>251</v>
      </c>
      <c r="E69" s="126"/>
      <c r="F69" s="126"/>
    </row>
    <row r="70" spans="1:6" x14ac:dyDescent="0.25">
      <c r="A70" s="10">
        <v>821</v>
      </c>
      <c r="B70" s="5" t="s">
        <v>215</v>
      </c>
      <c r="C70" s="9"/>
      <c r="D70" s="143">
        <v>252</v>
      </c>
      <c r="E70" s="126"/>
      <c r="F70" s="126"/>
    </row>
    <row r="71" spans="1:6" x14ac:dyDescent="0.25">
      <c r="A71" s="10">
        <v>822</v>
      </c>
      <c r="B71" s="5" t="s">
        <v>216</v>
      </c>
      <c r="C71" s="9"/>
      <c r="D71" s="143">
        <v>253</v>
      </c>
      <c r="E71" s="126"/>
      <c r="F71" s="126"/>
    </row>
    <row r="72" spans="1:6" x14ac:dyDescent="0.25">
      <c r="A72" s="10"/>
      <c r="B72" s="5" t="s">
        <v>290</v>
      </c>
      <c r="C72" s="9"/>
      <c r="D72" s="143"/>
      <c r="E72" s="126"/>
      <c r="F72" s="126"/>
    </row>
    <row r="73" spans="1:6" x14ac:dyDescent="0.25">
      <c r="A73" s="10"/>
      <c r="B73" s="5" t="s">
        <v>217</v>
      </c>
      <c r="C73" s="9"/>
      <c r="D73" s="143">
        <v>254</v>
      </c>
      <c r="E73" s="126">
        <f>E67</f>
        <v>2381137</v>
      </c>
      <c r="F73" s="126">
        <f>F67</f>
        <v>2238817.4299999997</v>
      </c>
    </row>
    <row r="74" spans="1:6" x14ac:dyDescent="0.25">
      <c r="A74" s="10"/>
      <c r="B74" s="5" t="s">
        <v>218</v>
      </c>
      <c r="C74" s="9"/>
      <c r="D74" s="143">
        <v>255</v>
      </c>
      <c r="E74" s="126"/>
      <c r="F74" s="126"/>
    </row>
    <row r="75" spans="1:6" x14ac:dyDescent="0.25">
      <c r="A75" s="10"/>
      <c r="B75" s="5"/>
      <c r="C75" s="9"/>
      <c r="D75" s="143"/>
      <c r="E75" s="126"/>
      <c r="F75" s="126"/>
    </row>
    <row r="76" spans="1:6" x14ac:dyDescent="0.25">
      <c r="A76" s="10"/>
      <c r="B76" s="5" t="s">
        <v>291</v>
      </c>
      <c r="C76" s="9"/>
      <c r="D76" s="143"/>
      <c r="E76" s="126"/>
      <c r="F76" s="126"/>
    </row>
    <row r="77" spans="1:6" x14ac:dyDescent="0.25">
      <c r="A77" s="10"/>
      <c r="B77" s="5" t="s">
        <v>219</v>
      </c>
      <c r="C77" s="9"/>
      <c r="D77" s="143">
        <v>256</v>
      </c>
      <c r="E77" s="126"/>
      <c r="F77" s="126"/>
    </row>
    <row r="78" spans="1:6" ht="30" x14ac:dyDescent="0.25">
      <c r="A78" s="10"/>
      <c r="B78" s="5" t="s">
        <v>220</v>
      </c>
      <c r="C78" s="9"/>
      <c r="D78" s="143">
        <v>257</v>
      </c>
      <c r="E78" s="126"/>
      <c r="F78" s="126"/>
    </row>
    <row r="79" spans="1:6" ht="42" customHeight="1" x14ac:dyDescent="0.25">
      <c r="A79" s="8" t="s">
        <v>235</v>
      </c>
      <c r="B79" s="5" t="s">
        <v>221</v>
      </c>
      <c r="C79" s="9"/>
      <c r="D79" s="143" t="s">
        <v>42</v>
      </c>
      <c r="E79" s="126"/>
      <c r="F79" s="126"/>
    </row>
    <row r="80" spans="1:6" ht="48" customHeight="1" x14ac:dyDescent="0.25">
      <c r="A80" s="8" t="s">
        <v>236</v>
      </c>
      <c r="B80" s="5" t="s">
        <v>222</v>
      </c>
      <c r="C80" s="9"/>
      <c r="D80" s="143">
        <v>259</v>
      </c>
      <c r="E80" s="126"/>
      <c r="F80" s="126"/>
    </row>
    <row r="81" spans="1:6" ht="44.25" customHeight="1" x14ac:dyDescent="0.25">
      <c r="A81" s="8" t="s">
        <v>237</v>
      </c>
      <c r="B81" s="5" t="s">
        <v>223</v>
      </c>
      <c r="C81" s="9"/>
      <c r="D81" s="143">
        <v>260</v>
      </c>
      <c r="E81" s="126"/>
      <c r="F81" s="126"/>
    </row>
    <row r="82" spans="1:6" ht="30" x14ac:dyDescent="0.25">
      <c r="A82" s="8" t="s">
        <v>238</v>
      </c>
      <c r="B82" s="5" t="s">
        <v>224</v>
      </c>
      <c r="C82" s="9"/>
      <c r="D82" s="143">
        <v>261</v>
      </c>
      <c r="E82" s="126"/>
      <c r="F82" s="126"/>
    </row>
    <row r="83" spans="1:6" ht="30" x14ac:dyDescent="0.25">
      <c r="A83" s="10"/>
      <c r="B83" s="5" t="s">
        <v>225</v>
      </c>
      <c r="C83" s="9"/>
      <c r="D83" s="143">
        <v>262</v>
      </c>
      <c r="E83" s="126"/>
      <c r="F83" s="126"/>
    </row>
    <row r="84" spans="1:6" ht="30" x14ac:dyDescent="0.25">
      <c r="A84" s="8" t="s">
        <v>235</v>
      </c>
      <c r="B84" s="5" t="s">
        <v>226</v>
      </c>
      <c r="C84" s="9"/>
      <c r="D84" s="143" t="s">
        <v>43</v>
      </c>
      <c r="E84" s="126"/>
      <c r="F84" s="126"/>
    </row>
    <row r="85" spans="1:6" ht="30" x14ac:dyDescent="0.25">
      <c r="A85" s="8" t="s">
        <v>237</v>
      </c>
      <c r="B85" s="5" t="s">
        <v>227</v>
      </c>
      <c r="C85" s="9"/>
      <c r="D85" s="143">
        <v>264</v>
      </c>
      <c r="E85" s="126"/>
      <c r="F85" s="126"/>
    </row>
    <row r="86" spans="1:6" x14ac:dyDescent="0.25">
      <c r="A86" s="10" t="s">
        <v>238</v>
      </c>
      <c r="B86" s="5" t="s">
        <v>228</v>
      </c>
      <c r="C86" s="9"/>
      <c r="D86" s="143">
        <v>265</v>
      </c>
      <c r="E86" s="126"/>
      <c r="F86" s="126"/>
    </row>
    <row r="87" spans="1:6" ht="30" x14ac:dyDescent="0.25">
      <c r="A87" s="10"/>
      <c r="B87" s="5" t="s">
        <v>229</v>
      </c>
      <c r="C87" s="9"/>
      <c r="D87" s="143"/>
      <c r="E87" s="126"/>
      <c r="F87" s="126"/>
    </row>
    <row r="88" spans="1:6" x14ac:dyDescent="0.25">
      <c r="A88" s="10"/>
      <c r="B88" s="5" t="s">
        <v>230</v>
      </c>
      <c r="C88" s="9"/>
      <c r="D88" s="143">
        <v>266</v>
      </c>
      <c r="E88" s="126">
        <f>E73</f>
        <v>2381137</v>
      </c>
      <c r="F88" s="126">
        <f>F73</f>
        <v>2238817.4299999997</v>
      </c>
    </row>
    <row r="89" spans="1:6" x14ac:dyDescent="0.25">
      <c r="A89" s="10"/>
      <c r="B89" s="5" t="s">
        <v>231</v>
      </c>
      <c r="C89" s="9"/>
      <c r="D89" s="143">
        <v>267</v>
      </c>
      <c r="E89" s="126"/>
      <c r="F89" s="126"/>
    </row>
    <row r="90" spans="1:6" x14ac:dyDescent="0.25">
      <c r="A90" s="10"/>
      <c r="B90" s="5" t="s">
        <v>232</v>
      </c>
      <c r="C90" s="9"/>
      <c r="D90" s="143"/>
      <c r="E90" s="126"/>
      <c r="F90" s="126"/>
    </row>
    <row r="91" spans="1:6" x14ac:dyDescent="0.25">
      <c r="A91" s="10"/>
      <c r="B91" s="5" t="s">
        <v>233</v>
      </c>
      <c r="C91" s="9"/>
      <c r="D91" s="143">
        <v>268</v>
      </c>
      <c r="E91" s="128">
        <v>0.58350000000000002</v>
      </c>
      <c r="F91" s="128">
        <v>0.50319999999999998</v>
      </c>
    </row>
    <row r="92" spans="1:6" x14ac:dyDescent="0.25">
      <c r="A92" s="10"/>
      <c r="B92" s="5" t="s">
        <v>234</v>
      </c>
      <c r="C92" s="9"/>
      <c r="D92" s="9">
        <v>269</v>
      </c>
      <c r="E92" s="128">
        <v>0.58347474296186896</v>
      </c>
      <c r="F92" s="128">
        <v>0.50321279027511023</v>
      </c>
    </row>
    <row r="95" spans="1:6" ht="39" customHeight="1" x14ac:dyDescent="0.25">
      <c r="A95" s="11" t="s">
        <v>83</v>
      </c>
      <c r="B95" s="173" t="s">
        <v>85</v>
      </c>
      <c r="C95" s="173"/>
      <c r="D95" s="11" t="s">
        <v>84</v>
      </c>
      <c r="E95" s="174" t="s">
        <v>86</v>
      </c>
      <c r="F95" s="174"/>
    </row>
    <row r="96" spans="1:6" ht="29.25" customHeight="1" x14ac:dyDescent="0.25">
      <c r="A96" s="11" t="s">
        <v>907</v>
      </c>
      <c r="B96" s="175" t="s">
        <v>344</v>
      </c>
      <c r="C96" s="175"/>
      <c r="D96" s="11"/>
      <c r="E96" s="176" t="s">
        <v>909</v>
      </c>
      <c r="F96" s="176"/>
    </row>
  </sheetData>
  <mergeCells count="4">
    <mergeCell ref="B95:C95"/>
    <mergeCell ref="E95:F95"/>
    <mergeCell ref="B96:C96"/>
    <mergeCell ref="E96:F96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topLeftCell="A31" workbookViewId="0">
      <selection activeCell="B60" sqref="B60"/>
    </sheetView>
  </sheetViews>
  <sheetFormatPr defaultRowHeight="15" x14ac:dyDescent="0.25"/>
  <cols>
    <col min="1" max="1" width="9.85546875" style="15" customWidth="1"/>
    <col min="2" max="2" width="54.5703125" style="15" customWidth="1"/>
    <col min="3" max="3" width="9.140625" style="15"/>
    <col min="4" max="4" width="13.28515625" style="15" customWidth="1"/>
    <col min="5" max="5" width="16.85546875" style="15" bestFit="1" customWidth="1"/>
    <col min="6" max="16384" width="9.140625" style="15"/>
  </cols>
  <sheetData>
    <row r="1" spans="1:5" x14ac:dyDescent="0.25">
      <c r="A1" s="1" t="s">
        <v>908</v>
      </c>
      <c r="B1" s="3"/>
      <c r="C1" s="1"/>
      <c r="D1" s="122"/>
      <c r="E1" s="1"/>
    </row>
    <row r="2" spans="1:5" x14ac:dyDescent="0.25">
      <c r="A2" s="1" t="s">
        <v>87</v>
      </c>
      <c r="B2" s="3"/>
      <c r="C2" s="1"/>
      <c r="D2" s="122"/>
      <c r="E2" s="1"/>
    </row>
    <row r="3" spans="1:5" x14ac:dyDescent="0.25">
      <c r="A3" s="1" t="s">
        <v>88</v>
      </c>
      <c r="B3" s="3"/>
      <c r="C3" s="1"/>
      <c r="D3" s="122"/>
      <c r="E3" s="1"/>
    </row>
    <row r="4" spans="1:5" x14ac:dyDescent="0.25">
      <c r="A4" s="1" t="s">
        <v>89</v>
      </c>
      <c r="B4" s="3"/>
      <c r="C4" s="1"/>
      <c r="D4" s="122"/>
      <c r="E4" s="1"/>
    </row>
    <row r="5" spans="1:5" x14ac:dyDescent="0.25">
      <c r="A5" s="1" t="s">
        <v>90</v>
      </c>
      <c r="B5" s="3"/>
      <c r="C5" s="1"/>
      <c r="D5" s="122"/>
      <c r="E5" s="1"/>
    </row>
    <row r="6" spans="1:5" x14ac:dyDescent="0.25">
      <c r="A6" s="1" t="s">
        <v>337</v>
      </c>
      <c r="B6" s="3"/>
      <c r="C6" s="1"/>
      <c r="D6" s="122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1"/>
      <c r="B8" s="122" t="s">
        <v>93</v>
      </c>
      <c r="C8" s="1"/>
      <c r="D8" s="1"/>
      <c r="E8" s="1"/>
    </row>
    <row r="9" spans="1:5" x14ac:dyDescent="0.25">
      <c r="A9" s="1"/>
      <c r="B9" s="122" t="s">
        <v>341</v>
      </c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2" spans="1:5" x14ac:dyDescent="0.25">
      <c r="A12" s="16" t="s">
        <v>80</v>
      </c>
      <c r="B12" s="16" t="s">
        <v>166</v>
      </c>
      <c r="C12" s="16" t="s">
        <v>169</v>
      </c>
      <c r="D12" s="16" t="s">
        <v>81</v>
      </c>
      <c r="E12" s="16" t="s">
        <v>82</v>
      </c>
    </row>
    <row r="13" spans="1:5" x14ac:dyDescent="0.25">
      <c r="A13" s="125">
        <v>1</v>
      </c>
      <c r="B13" s="125">
        <v>2</v>
      </c>
      <c r="C13" s="125">
        <v>3</v>
      </c>
      <c r="D13" s="125">
        <v>4</v>
      </c>
      <c r="E13" s="125">
        <v>5</v>
      </c>
    </row>
    <row r="14" spans="1:5" x14ac:dyDescent="0.25">
      <c r="A14" s="17"/>
      <c r="B14" s="16"/>
      <c r="C14" s="16"/>
      <c r="D14" s="16"/>
      <c r="E14" s="16"/>
    </row>
    <row r="15" spans="1:5" x14ac:dyDescent="0.25">
      <c r="A15" s="17">
        <v>1</v>
      </c>
      <c r="B15" s="16" t="s">
        <v>239</v>
      </c>
      <c r="C15" s="16">
        <v>301</v>
      </c>
      <c r="D15" s="13">
        <v>59530131</v>
      </c>
      <c r="E15" s="13">
        <v>57599571</v>
      </c>
    </row>
    <row r="16" spans="1:5" x14ac:dyDescent="0.25">
      <c r="A16" s="17"/>
      <c r="B16" s="16"/>
      <c r="C16" s="16"/>
      <c r="D16" s="13"/>
      <c r="E16" s="13"/>
    </row>
    <row r="17" spans="1:12" ht="30" x14ac:dyDescent="0.25">
      <c r="A17" s="17">
        <v>2</v>
      </c>
      <c r="B17" s="145" t="s">
        <v>240</v>
      </c>
      <c r="C17" s="16">
        <v>302</v>
      </c>
      <c r="D17" s="13"/>
      <c r="E17" s="13"/>
    </row>
    <row r="18" spans="1:12" ht="30" x14ac:dyDescent="0.25">
      <c r="A18" s="17">
        <v>3</v>
      </c>
      <c r="B18" s="145" t="s">
        <v>241</v>
      </c>
      <c r="C18" s="16">
        <v>303</v>
      </c>
      <c r="D18" s="13"/>
      <c r="E18" s="13"/>
    </row>
    <row r="19" spans="1:12" ht="45" x14ac:dyDescent="0.25">
      <c r="A19" s="17" t="s">
        <v>44</v>
      </c>
      <c r="B19" s="145" t="s">
        <v>242</v>
      </c>
      <c r="C19" s="18" t="s">
        <v>45</v>
      </c>
      <c r="D19" s="13">
        <v>59530131</v>
      </c>
      <c r="E19" s="13">
        <v>57599571</v>
      </c>
    </row>
    <row r="20" spans="1:12" x14ac:dyDescent="0.25">
      <c r="A20" s="17"/>
      <c r="B20" s="16"/>
      <c r="C20" s="16"/>
      <c r="D20" s="13"/>
      <c r="E20" s="13"/>
    </row>
    <row r="21" spans="1:12" x14ac:dyDescent="0.25">
      <c r="A21" s="17">
        <v>5</v>
      </c>
      <c r="B21" s="16" t="s">
        <v>243</v>
      </c>
      <c r="C21" s="16">
        <v>305</v>
      </c>
      <c r="D21" s="13">
        <f>'2'!E73</f>
        <v>2381137</v>
      </c>
      <c r="E21" s="13">
        <f>'2'!F88</f>
        <v>2238817.4299999997</v>
      </c>
    </row>
    <row r="22" spans="1:12" x14ac:dyDescent="0.25">
      <c r="A22" s="17">
        <v>6</v>
      </c>
      <c r="B22" s="16" t="s">
        <v>244</v>
      </c>
      <c r="C22" s="16">
        <v>306</v>
      </c>
      <c r="D22" s="13"/>
      <c r="E22" s="13"/>
    </row>
    <row r="23" spans="1:12" x14ac:dyDescent="0.25">
      <c r="A23" s="17">
        <v>7</v>
      </c>
      <c r="B23" s="16" t="s">
        <v>245</v>
      </c>
      <c r="C23" s="16">
        <v>307</v>
      </c>
      <c r="D23" s="13">
        <f>D21</f>
        <v>2381137</v>
      </c>
      <c r="E23" s="13">
        <f>E21</f>
        <v>2238817.4299999997</v>
      </c>
    </row>
    <row r="24" spans="1:12" x14ac:dyDescent="0.25">
      <c r="A24" s="17"/>
      <c r="B24" s="16"/>
      <c r="C24" s="16"/>
      <c r="D24" s="13"/>
      <c r="E24" s="13"/>
    </row>
    <row r="25" spans="1:12" x14ac:dyDescent="0.25">
      <c r="A25" s="17">
        <v>8</v>
      </c>
      <c r="B25" s="16" t="s">
        <v>246</v>
      </c>
      <c r="C25" s="16">
        <v>308</v>
      </c>
      <c r="D25" s="13"/>
      <c r="E25" s="13"/>
    </row>
    <row r="26" spans="1:12" x14ac:dyDescent="0.25">
      <c r="A26" s="17">
        <v>9</v>
      </c>
      <c r="B26" s="16" t="s">
        <v>247</v>
      </c>
      <c r="C26" s="16">
        <v>309</v>
      </c>
      <c r="D26" s="13">
        <v>6086951.5700000003</v>
      </c>
      <c r="E26" s="13">
        <v>5751626</v>
      </c>
    </row>
    <row r="27" spans="1:12" ht="30" x14ac:dyDescent="0.25">
      <c r="A27" s="17">
        <v>10</v>
      </c>
      <c r="B27" s="145" t="s">
        <v>292</v>
      </c>
      <c r="C27" s="16">
        <v>310</v>
      </c>
      <c r="D27" s="13"/>
      <c r="E27" s="13"/>
    </row>
    <row r="28" spans="1:12" ht="30" x14ac:dyDescent="0.25">
      <c r="A28" s="17">
        <v>11</v>
      </c>
      <c r="B28" s="145" t="s">
        <v>248</v>
      </c>
      <c r="C28" s="16">
        <v>311</v>
      </c>
      <c r="D28" s="13"/>
      <c r="E28" s="13"/>
    </row>
    <row r="29" spans="1:12" x14ac:dyDescent="0.25">
      <c r="A29" s="17">
        <v>12</v>
      </c>
      <c r="B29" s="16" t="s">
        <v>249</v>
      </c>
      <c r="C29" s="16">
        <v>312</v>
      </c>
      <c r="D29" s="13"/>
      <c r="E29" s="13"/>
    </row>
    <row r="30" spans="1:12" x14ac:dyDescent="0.25">
      <c r="A30" s="17">
        <v>13</v>
      </c>
      <c r="B30" s="16" t="s">
        <v>250</v>
      </c>
      <c r="C30" s="16">
        <v>313</v>
      </c>
      <c r="D30" s="13">
        <f>'1'!E80-'1'!F80</f>
        <v>-29265</v>
      </c>
      <c r="E30" s="13">
        <v>-7459</v>
      </c>
    </row>
    <row r="31" spans="1:12" x14ac:dyDescent="0.25">
      <c r="A31" s="17"/>
      <c r="B31" s="16"/>
      <c r="C31" s="16"/>
      <c r="D31" s="13"/>
      <c r="E31" s="13"/>
    </row>
    <row r="32" spans="1:12" ht="30" x14ac:dyDescent="0.25">
      <c r="A32" s="17">
        <v>14</v>
      </c>
      <c r="B32" s="145" t="s">
        <v>293</v>
      </c>
      <c r="C32" s="16">
        <v>314</v>
      </c>
      <c r="D32" s="13">
        <f>D19+D23-D26+D30</f>
        <v>55795051.43</v>
      </c>
      <c r="E32" s="13">
        <f>E19+E23-E26+E30</f>
        <v>54079303.43</v>
      </c>
      <c r="H32" s="146"/>
      <c r="J32" s="146"/>
      <c r="L32" s="19"/>
    </row>
    <row r="33" spans="1:10" x14ac:dyDescent="0.25">
      <c r="A33" s="17"/>
      <c r="B33" s="16"/>
      <c r="C33" s="16"/>
      <c r="D33" s="13"/>
      <c r="E33" s="13"/>
    </row>
    <row r="34" spans="1:10" x14ac:dyDescent="0.25">
      <c r="A34" s="17"/>
      <c r="B34" s="16" t="s">
        <v>251</v>
      </c>
      <c r="C34" s="16"/>
      <c r="D34" s="13"/>
      <c r="E34" s="13"/>
    </row>
    <row r="35" spans="1:10" x14ac:dyDescent="0.25">
      <c r="A35" s="17">
        <v>15</v>
      </c>
      <c r="B35" s="16" t="s">
        <v>252</v>
      </c>
      <c r="C35" s="16">
        <v>315</v>
      </c>
      <c r="D35" s="13">
        <v>4175925</v>
      </c>
      <c r="E35" s="13">
        <v>4751928</v>
      </c>
    </row>
    <row r="36" spans="1:10" x14ac:dyDescent="0.25">
      <c r="A36" s="17">
        <v>16</v>
      </c>
      <c r="B36" s="16" t="s">
        <v>253</v>
      </c>
      <c r="C36" s="16">
        <v>316</v>
      </c>
      <c r="D36" s="13"/>
      <c r="E36" s="13"/>
    </row>
    <row r="37" spans="1:10" x14ac:dyDescent="0.25">
      <c r="A37" s="17">
        <v>17</v>
      </c>
      <c r="B37" s="16" t="s">
        <v>254</v>
      </c>
      <c r="C37" s="16">
        <v>317</v>
      </c>
      <c r="D37" s="13">
        <v>407432</v>
      </c>
      <c r="E37" s="13">
        <v>4279701</v>
      </c>
    </row>
    <row r="38" spans="1:10" x14ac:dyDescent="0.25">
      <c r="A38" s="17">
        <v>18</v>
      </c>
      <c r="B38" s="16" t="s">
        <v>255</v>
      </c>
      <c r="C38" s="16">
        <v>318</v>
      </c>
      <c r="D38" s="13">
        <f>D35-D37</f>
        <v>3768493</v>
      </c>
      <c r="E38" s="13">
        <f>E35-E37</f>
        <v>472227</v>
      </c>
    </row>
    <row r="40" spans="1:10" ht="67.5" customHeight="1" x14ac:dyDescent="0.25">
      <c r="A40" s="14" t="s">
        <v>83</v>
      </c>
      <c r="B40" s="2" t="s">
        <v>98</v>
      </c>
      <c r="C40" s="122" t="s">
        <v>84</v>
      </c>
      <c r="D40" s="177" t="s">
        <v>86</v>
      </c>
      <c r="E40" s="177"/>
    </row>
    <row r="41" spans="1:10" ht="32.25" customHeight="1" x14ac:dyDescent="0.25">
      <c r="A41" s="152" t="s">
        <v>907</v>
      </c>
      <c r="B41" s="22" t="s">
        <v>344</v>
      </c>
      <c r="C41" s="1"/>
      <c r="D41" s="178" t="s">
        <v>343</v>
      </c>
      <c r="E41" s="178"/>
    </row>
    <row r="42" spans="1:10" x14ac:dyDescent="0.25">
      <c r="J42" s="19"/>
    </row>
  </sheetData>
  <mergeCells count="2">
    <mergeCell ref="D40:E40"/>
    <mergeCell ref="D41:E41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topLeftCell="A52" workbookViewId="0">
      <selection activeCell="C13" sqref="C13"/>
    </sheetView>
  </sheetViews>
  <sheetFormatPr defaultRowHeight="15" x14ac:dyDescent="0.25"/>
  <cols>
    <col min="1" max="1" width="9.85546875" style="130" customWidth="1"/>
    <col min="2" max="2" width="36" style="149" customWidth="1"/>
    <col min="3" max="3" width="10.28515625" style="130" bestFit="1" customWidth="1"/>
    <col min="4" max="4" width="9.140625" style="130"/>
    <col min="5" max="5" width="9.85546875" style="130" bestFit="1" customWidth="1"/>
    <col min="6" max="6" width="11.7109375" style="130" customWidth="1"/>
    <col min="7" max="16384" width="9.140625" style="130"/>
  </cols>
  <sheetData>
    <row r="1" spans="1:6" x14ac:dyDescent="0.25">
      <c r="A1" s="129" t="s">
        <v>908</v>
      </c>
      <c r="B1" s="129"/>
      <c r="C1" s="121"/>
      <c r="D1" s="129"/>
    </row>
    <row r="2" spans="1:6" x14ac:dyDescent="0.25">
      <c r="A2" s="129" t="s">
        <v>87</v>
      </c>
      <c r="B2" s="129"/>
      <c r="C2" s="121"/>
      <c r="D2" s="129"/>
    </row>
    <row r="3" spans="1:6" x14ac:dyDescent="0.25">
      <c r="A3" s="129" t="s">
        <v>88</v>
      </c>
      <c r="B3" s="129"/>
      <c r="C3" s="121"/>
      <c r="D3" s="129"/>
    </row>
    <row r="4" spans="1:6" x14ac:dyDescent="0.25">
      <c r="A4" s="129" t="s">
        <v>89</v>
      </c>
      <c r="B4" s="129"/>
      <c r="C4" s="121"/>
      <c r="D4" s="129"/>
    </row>
    <row r="5" spans="1:6" x14ac:dyDescent="0.25">
      <c r="A5" s="129" t="s">
        <v>90</v>
      </c>
      <c r="B5" s="129"/>
      <c r="C5" s="121"/>
      <c r="D5" s="129"/>
    </row>
    <row r="6" spans="1:6" x14ac:dyDescent="0.25">
      <c r="A6" s="129" t="s">
        <v>337</v>
      </c>
      <c r="B6" s="129"/>
      <c r="C6" s="121"/>
      <c r="D6" s="129"/>
    </row>
    <row r="7" spans="1:6" x14ac:dyDescent="0.25">
      <c r="A7" s="129"/>
      <c r="B7" s="129"/>
      <c r="C7" s="129"/>
      <c r="D7" s="129"/>
    </row>
    <row r="8" spans="1:6" x14ac:dyDescent="0.25">
      <c r="A8" s="129"/>
      <c r="B8" s="129"/>
      <c r="C8" s="129"/>
      <c r="D8" s="129"/>
    </row>
    <row r="9" spans="1:6" x14ac:dyDescent="0.25">
      <c r="A9" s="173" t="s">
        <v>91</v>
      </c>
      <c r="B9" s="173"/>
      <c r="C9" s="173"/>
      <c r="D9" s="173"/>
    </row>
    <row r="10" spans="1:6" x14ac:dyDescent="0.25">
      <c r="A10" s="173" t="s">
        <v>92</v>
      </c>
      <c r="B10" s="173"/>
      <c r="C10" s="173"/>
      <c r="D10" s="173"/>
    </row>
    <row r="11" spans="1:6" x14ac:dyDescent="0.25">
      <c r="A11" s="173" t="s">
        <v>342</v>
      </c>
      <c r="B11" s="173"/>
      <c r="C11" s="173"/>
      <c r="D11" s="173"/>
    </row>
    <row r="13" spans="1:6" ht="30" x14ac:dyDescent="0.25">
      <c r="A13" s="134" t="s">
        <v>80</v>
      </c>
      <c r="B13" s="147" t="s">
        <v>166</v>
      </c>
      <c r="C13" s="134" t="s">
        <v>168</v>
      </c>
      <c r="D13" s="147" t="s">
        <v>169</v>
      </c>
      <c r="E13" s="147" t="s">
        <v>81</v>
      </c>
      <c r="F13" s="147" t="s">
        <v>82</v>
      </c>
    </row>
    <row r="14" spans="1:6" x14ac:dyDescent="0.25">
      <c r="A14" s="134">
        <v>1</v>
      </c>
      <c r="B14" s="147">
        <v>2</v>
      </c>
      <c r="C14" s="134">
        <v>3</v>
      </c>
      <c r="D14" s="134">
        <v>4</v>
      </c>
      <c r="E14" s="134">
        <v>5</v>
      </c>
      <c r="F14" s="134">
        <v>6</v>
      </c>
    </row>
    <row r="15" spans="1:6" x14ac:dyDescent="0.25">
      <c r="A15" s="134"/>
      <c r="B15" s="147"/>
      <c r="C15" s="134"/>
      <c r="D15" s="134"/>
      <c r="E15" s="134"/>
      <c r="F15" s="134"/>
    </row>
    <row r="16" spans="1:6" ht="30" x14ac:dyDescent="0.25">
      <c r="A16" s="135">
        <v>1</v>
      </c>
      <c r="B16" s="147" t="s">
        <v>294</v>
      </c>
      <c r="C16" s="134"/>
      <c r="D16" s="134"/>
      <c r="E16" s="134"/>
      <c r="F16" s="134"/>
    </row>
    <row r="17" spans="1:6" ht="45" x14ac:dyDescent="0.25">
      <c r="A17" s="135" t="s">
        <v>46</v>
      </c>
      <c r="B17" s="147" t="s">
        <v>295</v>
      </c>
      <c r="C17" s="134" t="s">
        <v>75</v>
      </c>
      <c r="D17" s="150">
        <v>401</v>
      </c>
      <c r="E17" s="127">
        <v>730190</v>
      </c>
      <c r="F17" s="127">
        <v>11545740</v>
      </c>
    </row>
    <row r="18" spans="1:6" ht="45" x14ac:dyDescent="0.25">
      <c r="A18" s="135" t="s">
        <v>47</v>
      </c>
      <c r="B18" s="147" t="s">
        <v>338</v>
      </c>
      <c r="C18" s="134" t="s">
        <v>76</v>
      </c>
      <c r="D18" s="150">
        <v>402</v>
      </c>
      <c r="E18" s="127">
        <v>2181959</v>
      </c>
      <c r="F18" s="127">
        <v>6199388</v>
      </c>
    </row>
    <row r="19" spans="1:6" ht="45" x14ac:dyDescent="0.25">
      <c r="A19" s="135" t="s">
        <v>48</v>
      </c>
      <c r="B19" s="147" t="s">
        <v>296</v>
      </c>
      <c r="C19" s="134" t="s">
        <v>75</v>
      </c>
      <c r="D19" s="150">
        <v>403</v>
      </c>
      <c r="E19" s="127"/>
      <c r="F19" s="127"/>
    </row>
    <row r="20" spans="1:6" ht="45" x14ac:dyDescent="0.25">
      <c r="A20" s="135" t="s">
        <v>49</v>
      </c>
      <c r="B20" s="147" t="s">
        <v>256</v>
      </c>
      <c r="C20" s="134" t="s">
        <v>76</v>
      </c>
      <c r="D20" s="150">
        <v>404</v>
      </c>
      <c r="E20" s="127"/>
      <c r="F20" s="127">
        <v>75790</v>
      </c>
    </row>
    <row r="21" spans="1:6" ht="45" x14ac:dyDescent="0.25">
      <c r="A21" s="135" t="s">
        <v>50</v>
      </c>
      <c r="B21" s="147" t="s">
        <v>328</v>
      </c>
      <c r="C21" s="134" t="s">
        <v>75</v>
      </c>
      <c r="D21" s="150">
        <v>405</v>
      </c>
      <c r="E21" s="127"/>
      <c r="F21" s="127"/>
    </row>
    <row r="22" spans="1:6" ht="30" x14ac:dyDescent="0.25">
      <c r="A22" s="135" t="s">
        <v>51</v>
      </c>
      <c r="B22" s="147" t="s">
        <v>329</v>
      </c>
      <c r="C22" s="134" t="s">
        <v>76</v>
      </c>
      <c r="D22" s="150">
        <v>406</v>
      </c>
      <c r="E22" s="127"/>
      <c r="F22" s="127"/>
    </row>
    <row r="23" spans="1:6" x14ac:dyDescent="0.25">
      <c r="A23" s="135" t="s">
        <v>52</v>
      </c>
      <c r="B23" s="147" t="s">
        <v>257</v>
      </c>
      <c r="C23" s="134" t="s">
        <v>75</v>
      </c>
      <c r="D23" s="150">
        <v>407</v>
      </c>
      <c r="E23" s="127">
        <v>57628</v>
      </c>
      <c r="F23" s="127">
        <v>78577</v>
      </c>
    </row>
    <row r="24" spans="1:6" x14ac:dyDescent="0.25">
      <c r="A24" s="135" t="s">
        <v>53</v>
      </c>
      <c r="B24" s="147" t="s">
        <v>258</v>
      </c>
      <c r="C24" s="134" t="s">
        <v>75</v>
      </c>
      <c r="D24" s="150">
        <v>408</v>
      </c>
      <c r="E24" s="127">
        <v>1455878</v>
      </c>
      <c r="F24" s="127">
        <v>975407</v>
      </c>
    </row>
    <row r="25" spans="1:6" ht="30" x14ac:dyDescent="0.25">
      <c r="A25" s="135" t="s">
        <v>54</v>
      </c>
      <c r="B25" s="147" t="s">
        <v>297</v>
      </c>
      <c r="C25" s="134" t="s">
        <v>77</v>
      </c>
      <c r="D25" s="150">
        <v>409</v>
      </c>
      <c r="E25" s="127">
        <v>912008</v>
      </c>
      <c r="F25" s="127">
        <v>1341665</v>
      </c>
    </row>
    <row r="26" spans="1:6" ht="45" x14ac:dyDescent="0.25">
      <c r="A26" s="135" t="s">
        <v>55</v>
      </c>
      <c r="B26" s="147" t="s">
        <v>259</v>
      </c>
      <c r="C26" s="134" t="s">
        <v>77</v>
      </c>
      <c r="D26" s="150">
        <v>410</v>
      </c>
      <c r="E26" s="127">
        <v>8090</v>
      </c>
      <c r="F26" s="127"/>
    </row>
    <row r="27" spans="1:6" ht="30" x14ac:dyDescent="0.25">
      <c r="A27" s="135" t="s">
        <v>56</v>
      </c>
      <c r="B27" s="147" t="s">
        <v>260</v>
      </c>
      <c r="C27" s="134" t="s">
        <v>77</v>
      </c>
      <c r="D27" s="150">
        <v>411</v>
      </c>
      <c r="E27" s="127"/>
      <c r="F27" s="127"/>
    </row>
    <row r="28" spans="1:6" ht="30" x14ac:dyDescent="0.25">
      <c r="A28" s="135" t="s">
        <v>57</v>
      </c>
      <c r="B28" s="147" t="s">
        <v>261</v>
      </c>
      <c r="C28" s="134" t="s">
        <v>77</v>
      </c>
      <c r="D28" s="150">
        <v>412</v>
      </c>
      <c r="E28" s="127"/>
      <c r="F28" s="127"/>
    </row>
    <row r="29" spans="1:6" ht="30" x14ac:dyDescent="0.25">
      <c r="A29" s="135" t="s">
        <v>58</v>
      </c>
      <c r="B29" s="147" t="s">
        <v>262</v>
      </c>
      <c r="C29" s="134" t="s">
        <v>77</v>
      </c>
      <c r="D29" s="150">
        <v>413</v>
      </c>
      <c r="E29" s="127"/>
      <c r="F29" s="127"/>
    </row>
    <row r="30" spans="1:6" x14ac:dyDescent="0.25">
      <c r="A30" s="135" t="s">
        <v>59</v>
      </c>
      <c r="B30" s="147" t="s">
        <v>263</v>
      </c>
      <c r="C30" s="134" t="s">
        <v>75</v>
      </c>
      <c r="D30" s="150">
        <v>414</v>
      </c>
      <c r="E30" s="127">
        <v>6537641</v>
      </c>
      <c r="F30" s="127">
        <v>9349409</v>
      </c>
    </row>
    <row r="31" spans="1:6" x14ac:dyDescent="0.25">
      <c r="A31" s="135" t="s">
        <v>60</v>
      </c>
      <c r="B31" s="147" t="s">
        <v>264</v>
      </c>
      <c r="C31" s="134" t="s">
        <v>77</v>
      </c>
      <c r="D31" s="150">
        <v>415</v>
      </c>
      <c r="E31" s="127">
        <v>258711</v>
      </c>
      <c r="F31" s="127">
        <v>8751626</v>
      </c>
    </row>
    <row r="32" spans="1:6" ht="45" x14ac:dyDescent="0.25">
      <c r="A32" s="135" t="s">
        <v>61</v>
      </c>
      <c r="B32" s="147" t="s">
        <v>298</v>
      </c>
      <c r="C32" s="134" t="s">
        <v>78</v>
      </c>
      <c r="D32" s="150">
        <v>416</v>
      </c>
      <c r="E32" s="127">
        <f>E17-E18+E23+E24-E25-E26+E30-E31</f>
        <v>5420569</v>
      </c>
      <c r="F32" s="127">
        <f>F17-F18-F20+F23+F24-F25+F30-F31</f>
        <v>5580664</v>
      </c>
    </row>
    <row r="33" spans="1:6" x14ac:dyDescent="0.25">
      <c r="A33" s="135"/>
      <c r="B33" s="147"/>
      <c r="C33" s="134"/>
      <c r="D33" s="150"/>
      <c r="E33" s="127"/>
      <c r="F33" s="127"/>
    </row>
    <row r="34" spans="1:6" ht="30" x14ac:dyDescent="0.25">
      <c r="A34" s="135">
        <v>2</v>
      </c>
      <c r="B34" s="147" t="s">
        <v>299</v>
      </c>
      <c r="C34" s="134"/>
      <c r="D34" s="150"/>
      <c r="E34" s="127"/>
      <c r="F34" s="127"/>
    </row>
    <row r="35" spans="1:6" x14ac:dyDescent="0.25">
      <c r="A35" s="135" t="s">
        <v>62</v>
      </c>
      <c r="B35" s="147" t="s">
        <v>265</v>
      </c>
      <c r="C35" s="134" t="s">
        <v>75</v>
      </c>
      <c r="D35" s="150">
        <v>417</v>
      </c>
      <c r="E35" s="127"/>
      <c r="F35" s="127"/>
    </row>
    <row r="36" spans="1:6" ht="30" x14ac:dyDescent="0.25">
      <c r="A36" s="135" t="s">
        <v>63</v>
      </c>
      <c r="B36" s="147" t="s">
        <v>266</v>
      </c>
      <c r="C36" s="134" t="s">
        <v>77</v>
      </c>
      <c r="D36" s="150">
        <v>418</v>
      </c>
      <c r="E36" s="127">
        <v>5870427</v>
      </c>
      <c r="F36" s="127">
        <v>10271274</v>
      </c>
    </row>
    <row r="37" spans="1:6" ht="30" x14ac:dyDescent="0.25">
      <c r="A37" s="135" t="s">
        <v>64</v>
      </c>
      <c r="B37" s="147" t="s">
        <v>267</v>
      </c>
      <c r="C37" s="134" t="s">
        <v>77</v>
      </c>
      <c r="D37" s="150">
        <v>419</v>
      </c>
      <c r="E37" s="127"/>
      <c r="F37" s="127"/>
    </row>
    <row r="38" spans="1:6" ht="45" x14ac:dyDescent="0.25">
      <c r="A38" s="135" t="s">
        <v>65</v>
      </c>
      <c r="B38" s="147" t="s">
        <v>300</v>
      </c>
      <c r="C38" s="134" t="s">
        <v>75</v>
      </c>
      <c r="D38" s="150">
        <v>420</v>
      </c>
      <c r="E38" s="127"/>
      <c r="F38" s="127"/>
    </row>
    <row r="39" spans="1:6" ht="45" x14ac:dyDescent="0.25">
      <c r="A39" s="135" t="s">
        <v>66</v>
      </c>
      <c r="B39" s="147" t="s">
        <v>301</v>
      </c>
      <c r="C39" s="134" t="s">
        <v>77</v>
      </c>
      <c r="D39" s="150">
        <v>421</v>
      </c>
      <c r="E39" s="127"/>
      <c r="F39" s="127"/>
    </row>
    <row r="40" spans="1:6" x14ac:dyDescent="0.25">
      <c r="A40" s="135" t="s">
        <v>67</v>
      </c>
      <c r="B40" s="147" t="s">
        <v>268</v>
      </c>
      <c r="C40" s="134" t="s">
        <v>77</v>
      </c>
      <c r="D40" s="150">
        <v>422</v>
      </c>
      <c r="E40" s="127"/>
      <c r="F40" s="127"/>
    </row>
    <row r="41" spans="1:6" x14ac:dyDescent="0.25">
      <c r="A41" s="135" t="s">
        <v>68</v>
      </c>
      <c r="B41" s="147" t="s">
        <v>269</v>
      </c>
      <c r="C41" s="134" t="s">
        <v>75</v>
      </c>
      <c r="D41" s="150">
        <v>423</v>
      </c>
      <c r="E41" s="127"/>
      <c r="F41" s="127"/>
    </row>
    <row r="42" spans="1:6" x14ac:dyDescent="0.25">
      <c r="A42" s="135" t="s">
        <v>69</v>
      </c>
      <c r="B42" s="147" t="s">
        <v>270</v>
      </c>
      <c r="C42" s="134" t="s">
        <v>77</v>
      </c>
      <c r="D42" s="150">
        <v>424</v>
      </c>
      <c r="E42" s="127"/>
      <c r="F42" s="127"/>
    </row>
    <row r="43" spans="1:6" ht="30" x14ac:dyDescent="0.25">
      <c r="A43" s="135" t="s">
        <v>70</v>
      </c>
      <c r="B43" s="147" t="s">
        <v>271</v>
      </c>
      <c r="C43" s="134" t="s">
        <v>75</v>
      </c>
      <c r="D43" s="150">
        <v>425</v>
      </c>
      <c r="E43" s="127"/>
      <c r="F43" s="127"/>
    </row>
    <row r="44" spans="1:6" ht="30" x14ac:dyDescent="0.25">
      <c r="A44" s="135" t="s">
        <v>71</v>
      </c>
      <c r="B44" s="147" t="s">
        <v>272</v>
      </c>
      <c r="C44" s="134" t="s">
        <v>77</v>
      </c>
      <c r="D44" s="150">
        <v>426</v>
      </c>
      <c r="E44" s="127"/>
      <c r="F44" s="127"/>
    </row>
    <row r="45" spans="1:6" x14ac:dyDescent="0.25">
      <c r="A45" s="135" t="s">
        <v>72</v>
      </c>
      <c r="B45" s="147" t="s">
        <v>273</v>
      </c>
      <c r="C45" s="134" t="s">
        <v>75</v>
      </c>
      <c r="D45" s="150">
        <v>427</v>
      </c>
      <c r="E45" s="127"/>
      <c r="F45" s="127"/>
    </row>
    <row r="46" spans="1:6" x14ac:dyDescent="0.25">
      <c r="A46" s="135" t="s">
        <v>73</v>
      </c>
      <c r="B46" s="147" t="s">
        <v>274</v>
      </c>
      <c r="C46" s="134" t="s">
        <v>77</v>
      </c>
      <c r="D46" s="150">
        <v>428</v>
      </c>
      <c r="E46" s="127"/>
      <c r="F46" s="127"/>
    </row>
    <row r="47" spans="1:6" ht="45" x14ac:dyDescent="0.25">
      <c r="A47" s="135" t="s">
        <v>331</v>
      </c>
      <c r="B47" s="147" t="s">
        <v>330</v>
      </c>
      <c r="C47" s="134" t="s">
        <v>78</v>
      </c>
      <c r="D47" s="150">
        <v>429</v>
      </c>
      <c r="E47" s="127">
        <f>-E36</f>
        <v>-5870427</v>
      </c>
      <c r="F47" s="127">
        <f>-F36</f>
        <v>-10271274</v>
      </c>
    </row>
    <row r="48" spans="1:6" x14ac:dyDescent="0.25">
      <c r="A48" s="135"/>
      <c r="B48" s="147"/>
      <c r="C48" s="134"/>
      <c r="D48" s="150"/>
      <c r="E48" s="127"/>
      <c r="F48" s="127"/>
    </row>
    <row r="49" spans="1:6" ht="45" x14ac:dyDescent="0.25">
      <c r="A49" s="135">
        <v>3</v>
      </c>
      <c r="B49" s="147" t="s">
        <v>302</v>
      </c>
      <c r="C49" s="134" t="s">
        <v>78</v>
      </c>
      <c r="D49" s="150">
        <v>430</v>
      </c>
      <c r="E49" s="127">
        <f>E32+E47</f>
        <v>-449858</v>
      </c>
      <c r="F49" s="127">
        <f>F47+F32</f>
        <v>-4690610</v>
      </c>
    </row>
    <row r="50" spans="1:6" x14ac:dyDescent="0.25">
      <c r="A50" s="135"/>
      <c r="B50" s="147"/>
      <c r="C50" s="134"/>
      <c r="D50" s="150"/>
      <c r="E50" s="127"/>
      <c r="F50" s="127"/>
    </row>
    <row r="51" spans="1:6" ht="30" x14ac:dyDescent="0.25">
      <c r="A51" s="135">
        <v>4</v>
      </c>
      <c r="B51" s="147" t="s">
        <v>275</v>
      </c>
      <c r="C51" s="134" t="s">
        <v>78</v>
      </c>
      <c r="D51" s="150">
        <v>431</v>
      </c>
      <c r="E51" s="127">
        <v>1201170</v>
      </c>
      <c r="F51" s="127">
        <v>6743639</v>
      </c>
    </row>
    <row r="52" spans="1:6" ht="45" x14ac:dyDescent="0.25">
      <c r="A52" s="135">
        <v>5</v>
      </c>
      <c r="B52" s="147" t="s">
        <v>303</v>
      </c>
      <c r="C52" s="134" t="s">
        <v>78</v>
      </c>
      <c r="D52" s="150">
        <v>432</v>
      </c>
      <c r="E52" s="127">
        <v>0</v>
      </c>
      <c r="F52" s="127">
        <v>-4188</v>
      </c>
    </row>
    <row r="53" spans="1:6" ht="45" x14ac:dyDescent="0.25">
      <c r="A53" s="135" t="s">
        <v>74</v>
      </c>
      <c r="B53" s="147" t="s">
        <v>276</v>
      </c>
      <c r="C53" s="134" t="s">
        <v>78</v>
      </c>
      <c r="D53" s="150">
        <v>433</v>
      </c>
      <c r="E53" s="127">
        <f>E49+E51+E52</f>
        <v>751312</v>
      </c>
      <c r="F53" s="127">
        <f>F49+F51+F52</f>
        <v>2048841</v>
      </c>
    </row>
    <row r="55" spans="1:6" ht="69" customHeight="1" x14ac:dyDescent="0.25">
      <c r="A55" s="11" t="s">
        <v>83</v>
      </c>
      <c r="B55" s="148" t="s">
        <v>98</v>
      </c>
      <c r="C55" s="121" t="s">
        <v>84</v>
      </c>
      <c r="D55" s="179" t="s">
        <v>86</v>
      </c>
      <c r="E55" s="179"/>
    </row>
    <row r="56" spans="1:6" ht="41.25" customHeight="1" x14ac:dyDescent="0.25">
      <c r="A56" s="152" t="s">
        <v>907</v>
      </c>
      <c r="B56" s="22" t="s">
        <v>344</v>
      </c>
      <c r="C56" s="129"/>
      <c r="D56" s="176" t="s">
        <v>911</v>
      </c>
      <c r="E56" s="176"/>
    </row>
  </sheetData>
  <mergeCells count="5">
    <mergeCell ref="A9:D9"/>
    <mergeCell ref="A10:D10"/>
    <mergeCell ref="A11:D11"/>
    <mergeCell ref="D55:E55"/>
    <mergeCell ref="D56:E56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G35"/>
  <sheetViews>
    <sheetView view="pageBreakPreview" zoomScaleNormal="100" zoomScaleSheetLayoutView="100" workbookViewId="0">
      <selection activeCell="I16" sqref="I16"/>
    </sheetView>
  </sheetViews>
  <sheetFormatPr defaultRowHeight="12.75" customHeight="1" x14ac:dyDescent="0.2"/>
  <cols>
    <col min="1" max="1" width="10.85546875" style="21" customWidth="1"/>
    <col min="2" max="2" width="5.7109375" style="21" customWidth="1"/>
    <col min="3" max="3" width="57.5703125" style="21" customWidth="1"/>
    <col min="4" max="4" width="7.140625" style="21" customWidth="1"/>
    <col min="5" max="6" width="16.42578125" style="21" customWidth="1"/>
    <col min="7" max="7" width="18.28515625" style="20" hidden="1" customWidth="1"/>
    <col min="8" max="16384" width="9.140625" style="20"/>
  </cols>
  <sheetData>
    <row r="2" spans="2:6" x14ac:dyDescent="0.2">
      <c r="B2" s="21" t="str">
        <f>'1'!A1</f>
        <v>Naziv investicionog fonda: OAIF Future fund</v>
      </c>
    </row>
    <row r="3" spans="2:6" x14ac:dyDescent="0.2">
      <c r="B3" s="21" t="str">
        <f>'[1]1'!A2</f>
        <v xml:space="preserve">Registarski broj investicionog fonda: </v>
      </c>
    </row>
    <row r="4" spans="2:6" x14ac:dyDescent="0.2">
      <c r="B4" s="21" t="str">
        <f>'[1]1'!A3</f>
        <v>Naziv društva za upravljanje investicionim fondom: Društvo za upravljanje investicionim fondovima Kristal invest A.D. Banja Luka</v>
      </c>
    </row>
    <row r="5" spans="2:6" x14ac:dyDescent="0.2">
      <c r="B5" s="21" t="str">
        <f>'[1]1'!A4</f>
        <v>Matični broj društva za upravljanje investicionim fondom: 01935615</v>
      </c>
    </row>
    <row r="6" spans="2:6" x14ac:dyDescent="0.2">
      <c r="B6" s="21" t="str">
        <f>'[1]1'!A5</f>
        <v>JIB društva za upravljanje investicionim fondom: 4400819920004</v>
      </c>
    </row>
    <row r="7" spans="2:6" x14ac:dyDescent="0.2">
      <c r="B7" s="21" t="str">
        <f>'[1]1'!A6</f>
        <v>JIB zatvorenog investicionog fonda: JP-M-6</v>
      </c>
    </row>
    <row r="10" spans="2:6" x14ac:dyDescent="0.2">
      <c r="B10" s="182" t="s">
        <v>371</v>
      </c>
      <c r="C10" s="182"/>
      <c r="D10" s="182"/>
      <c r="E10" s="182"/>
      <c r="F10" s="182"/>
    </row>
    <row r="11" spans="2:6" x14ac:dyDescent="0.2">
      <c r="B11" s="182" t="s">
        <v>370</v>
      </c>
      <c r="C11" s="182"/>
      <c r="D11" s="182"/>
      <c r="E11" s="182"/>
      <c r="F11" s="182"/>
    </row>
    <row r="12" spans="2:6" x14ac:dyDescent="0.2">
      <c r="B12" s="123"/>
      <c r="C12" s="123"/>
      <c r="D12" s="123"/>
      <c r="E12" s="123"/>
      <c r="F12" s="123"/>
    </row>
    <row r="13" spans="2:6" ht="25.5" x14ac:dyDescent="0.2">
      <c r="F13" s="40" t="s">
        <v>79</v>
      </c>
    </row>
    <row r="14" spans="2:6" ht="25.5" customHeight="1" x14ac:dyDescent="0.2">
      <c r="B14" s="32" t="s">
        <v>80</v>
      </c>
      <c r="C14" s="31" t="s">
        <v>369</v>
      </c>
      <c r="D14" s="31" t="s">
        <v>368</v>
      </c>
      <c r="E14" s="31" t="s">
        <v>81</v>
      </c>
      <c r="F14" s="31" t="s">
        <v>82</v>
      </c>
    </row>
    <row r="15" spans="2:6" x14ac:dyDescent="0.2">
      <c r="B15" s="25">
        <v>1</v>
      </c>
      <c r="C15" s="25">
        <v>2</v>
      </c>
      <c r="D15" s="25">
        <v>3</v>
      </c>
      <c r="E15" s="25">
        <v>4</v>
      </c>
      <c r="F15" s="25">
        <v>5</v>
      </c>
    </row>
    <row r="16" spans="2:6" ht="19.5" customHeight="1" x14ac:dyDescent="0.2">
      <c r="B16" s="25" t="s">
        <v>367</v>
      </c>
      <c r="C16" s="26" t="s">
        <v>366</v>
      </c>
      <c r="D16" s="25">
        <v>501</v>
      </c>
      <c r="E16" s="30"/>
      <c r="F16" s="30"/>
    </row>
    <row r="17" spans="1:7" ht="20.100000000000001" customHeight="1" x14ac:dyDescent="0.2">
      <c r="B17" s="25" t="s">
        <v>354</v>
      </c>
      <c r="C17" s="26" t="s">
        <v>365</v>
      </c>
      <c r="D17" s="25">
        <v>502</v>
      </c>
      <c r="E17" s="27">
        <v>59530131</v>
      </c>
      <c r="F17" s="27">
        <v>57599571</v>
      </c>
    </row>
    <row r="18" spans="1:7" ht="20.100000000000001" customHeight="1" x14ac:dyDescent="0.2">
      <c r="B18" s="25" t="s">
        <v>352</v>
      </c>
      <c r="C18" s="26" t="s">
        <v>364</v>
      </c>
      <c r="D18" s="25">
        <v>503</v>
      </c>
      <c r="E18" s="24">
        <v>4175925</v>
      </c>
      <c r="F18" s="24">
        <v>4751928</v>
      </c>
    </row>
    <row r="19" spans="1:7" ht="20.100000000000001" customHeight="1" x14ac:dyDescent="0.2">
      <c r="B19" s="25" t="s">
        <v>349</v>
      </c>
      <c r="C19" s="26" t="s">
        <v>363</v>
      </c>
      <c r="D19" s="25">
        <v>504</v>
      </c>
      <c r="E19" s="24">
        <v>14.255599999999999</v>
      </c>
      <c r="F19" s="24">
        <v>12.1213</v>
      </c>
    </row>
    <row r="20" spans="1:7" ht="18.75" customHeight="1" x14ac:dyDescent="0.2">
      <c r="B20" s="25" t="s">
        <v>362</v>
      </c>
      <c r="C20" s="26" t="s">
        <v>361</v>
      </c>
      <c r="D20" s="25">
        <v>505</v>
      </c>
      <c r="E20" s="27"/>
      <c r="F20" s="27"/>
    </row>
    <row r="21" spans="1:7" ht="20.100000000000001" customHeight="1" x14ac:dyDescent="0.2">
      <c r="B21" s="25" t="s">
        <v>354</v>
      </c>
      <c r="C21" s="26" t="s">
        <v>360</v>
      </c>
      <c r="D21" s="25">
        <v>506</v>
      </c>
      <c r="E21" s="27">
        <v>55795051</v>
      </c>
      <c r="F21" s="27">
        <v>54079303</v>
      </c>
    </row>
    <row r="22" spans="1:7" ht="20.100000000000001" customHeight="1" x14ac:dyDescent="0.2">
      <c r="B22" s="25" t="s">
        <v>352</v>
      </c>
      <c r="C22" s="26" t="s">
        <v>359</v>
      </c>
      <c r="D22" s="25">
        <v>507</v>
      </c>
      <c r="E22" s="24">
        <v>3768493</v>
      </c>
      <c r="F22" s="24">
        <v>4279701</v>
      </c>
    </row>
    <row r="23" spans="1:7" ht="20.100000000000001" customHeight="1" x14ac:dyDescent="0.2">
      <c r="B23" s="25" t="s">
        <v>349</v>
      </c>
      <c r="C23" s="26" t="s">
        <v>358</v>
      </c>
      <c r="D23" s="25">
        <v>508</v>
      </c>
      <c r="E23" s="24">
        <v>14.8057</v>
      </c>
      <c r="F23" s="24">
        <v>12.636200000000001</v>
      </c>
    </row>
    <row r="24" spans="1:7" ht="20.100000000000001" customHeight="1" x14ac:dyDescent="0.2">
      <c r="B24" s="25" t="s">
        <v>357</v>
      </c>
      <c r="C24" s="26" t="s">
        <v>356</v>
      </c>
      <c r="D24" s="25">
        <v>509</v>
      </c>
      <c r="E24" s="27"/>
      <c r="F24" s="27"/>
      <c r="G24" s="124" t="s">
        <v>355</v>
      </c>
    </row>
    <row r="25" spans="1:7" ht="18" customHeight="1" x14ac:dyDescent="0.2">
      <c r="B25" s="25" t="s">
        <v>354</v>
      </c>
      <c r="C25" s="26" t="s">
        <v>353</v>
      </c>
      <c r="D25" s="25">
        <v>510</v>
      </c>
      <c r="E25" s="24">
        <v>1.7304201204897823E-2</v>
      </c>
      <c r="F25" s="24">
        <v>1.8200000000000001E-2</v>
      </c>
      <c r="G25" s="28">
        <v>103598555.66</v>
      </c>
    </row>
    <row r="26" spans="1:7" ht="18.75" customHeight="1" x14ac:dyDescent="0.2">
      <c r="B26" s="25" t="s">
        <v>352</v>
      </c>
      <c r="C26" s="26" t="s">
        <v>351</v>
      </c>
      <c r="D26" s="25">
        <v>511</v>
      </c>
      <c r="E26" s="151">
        <v>-1.047790099051359E-2</v>
      </c>
      <c r="F26" s="151">
        <v>1.4E-2</v>
      </c>
      <c r="G26" s="20" t="s">
        <v>350</v>
      </c>
    </row>
    <row r="27" spans="1:7" ht="20.100000000000001" customHeight="1" x14ac:dyDescent="0.2">
      <c r="B27" s="25" t="s">
        <v>349</v>
      </c>
      <c r="C27" s="26" t="s">
        <v>348</v>
      </c>
      <c r="D27" s="25">
        <v>512</v>
      </c>
      <c r="E27" s="27">
        <v>0</v>
      </c>
      <c r="F27" s="27">
        <v>0</v>
      </c>
    </row>
    <row r="28" spans="1:7" ht="20.100000000000001" customHeight="1" x14ac:dyDescent="0.2">
      <c r="B28" s="25" t="s">
        <v>44</v>
      </c>
      <c r="C28" s="26" t="s">
        <v>347</v>
      </c>
      <c r="D28" s="25">
        <v>513</v>
      </c>
      <c r="E28" s="24">
        <v>-6.2700000000000006E-2</v>
      </c>
      <c r="F28" s="24">
        <v>-6.1100000000000002E-2</v>
      </c>
    </row>
    <row r="31" spans="1:7" ht="16.5" customHeight="1" x14ac:dyDescent="0.2">
      <c r="A31" s="181" t="s">
        <v>83</v>
      </c>
      <c r="B31" s="181"/>
      <c r="C31" s="23" t="s">
        <v>346</v>
      </c>
      <c r="D31" s="184" t="s">
        <v>84</v>
      </c>
      <c r="E31" s="185" t="s">
        <v>345</v>
      </c>
      <c r="F31" s="185"/>
    </row>
    <row r="32" spans="1:7" ht="16.5" customHeight="1" x14ac:dyDescent="0.2">
      <c r="A32" s="181" t="s">
        <v>906</v>
      </c>
      <c r="B32" s="181"/>
      <c r="C32" s="22" t="s">
        <v>344</v>
      </c>
      <c r="D32" s="184"/>
      <c r="E32" s="185"/>
      <c r="F32" s="185"/>
    </row>
    <row r="33" spans="3:7" x14ac:dyDescent="0.2">
      <c r="E33" s="183" t="s">
        <v>343</v>
      </c>
      <c r="F33" s="183"/>
    </row>
    <row r="34" spans="3:7" ht="17.25" customHeight="1" x14ac:dyDescent="0.2"/>
    <row r="35" spans="3:7" ht="23.25" customHeight="1" x14ac:dyDescent="0.4">
      <c r="C35" s="180"/>
      <c r="D35" s="180"/>
      <c r="E35" s="180"/>
      <c r="F35" s="180"/>
      <c r="G35" s="180"/>
    </row>
  </sheetData>
  <mergeCells count="8">
    <mergeCell ref="C35:G35"/>
    <mergeCell ref="A31:B31"/>
    <mergeCell ref="B11:F11"/>
    <mergeCell ref="E33:F33"/>
    <mergeCell ref="B10:F10"/>
    <mergeCell ref="A32:B32"/>
    <mergeCell ref="D31:D32"/>
    <mergeCell ref="E31:F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78"/>
  <sheetViews>
    <sheetView view="pageBreakPreview" topLeftCell="B43" zoomScaleNormal="100" zoomScaleSheetLayoutView="100" workbookViewId="0">
      <selection activeCell="J19" sqref="J19"/>
    </sheetView>
  </sheetViews>
  <sheetFormatPr defaultRowHeight="12.75" customHeight="1" x14ac:dyDescent="0.2"/>
  <cols>
    <col min="1" max="1" width="47" style="40" customWidth="1"/>
    <col min="2" max="2" width="10.7109375" style="39" customWidth="1"/>
    <col min="3" max="3" width="11.85546875" style="38" customWidth="1"/>
    <col min="4" max="4" width="5.140625" style="21" customWidth="1"/>
    <col min="5" max="5" width="12.5703125" style="37" customWidth="1"/>
    <col min="6" max="6" width="5.28515625" style="23" customWidth="1"/>
    <col min="7" max="7" width="12.7109375" style="34" customWidth="1"/>
    <col min="8" max="8" width="5.28515625" style="23" customWidth="1"/>
    <col min="9" max="9" width="16.5703125" style="35" customWidth="1"/>
    <col min="10" max="10" width="7.5703125" style="23" customWidth="1"/>
    <col min="11" max="11" width="12" style="34" customWidth="1"/>
    <col min="12" max="12" width="5.42578125" style="36" customWidth="1"/>
    <col min="13" max="13" width="16.85546875" style="35" customWidth="1"/>
    <col min="14" max="14" width="6.42578125" style="23" customWidth="1"/>
    <col min="15" max="15" width="13.140625" style="34" customWidth="1"/>
    <col min="16" max="16" width="6.42578125" style="23" customWidth="1"/>
    <col min="17" max="17" width="13.28515625" style="34" customWidth="1"/>
    <col min="18" max="18" width="32.42578125" style="21" hidden="1" customWidth="1"/>
    <col min="19" max="19" width="14.85546875" style="21" hidden="1" customWidth="1"/>
    <col min="20" max="20" width="9.140625" style="21" customWidth="1"/>
    <col min="21" max="21" width="21" style="21" customWidth="1"/>
    <col min="22" max="16384" width="9.140625" style="21"/>
  </cols>
  <sheetData>
    <row r="1" spans="1:18" x14ac:dyDescent="0.2">
      <c r="A1" s="21" t="str">
        <f>'1'!A1</f>
        <v>Naziv investicionog fonda: OAIF Future fund</v>
      </c>
    </row>
    <row r="2" spans="1:18" x14ac:dyDescent="0.2">
      <c r="A2" s="21" t="str">
        <f>'[1]1'!A2</f>
        <v xml:space="preserve">Registarski broj investicionog fonda: </v>
      </c>
    </row>
    <row r="3" spans="1:18" x14ac:dyDescent="0.2">
      <c r="A3" s="21" t="str">
        <f>'[1]1'!A3</f>
        <v>Naziv društva za upravljanje investicionim fondom: Društvo za upravljanje investicionim fondovima Kristal invest A.D. Banja Luka</v>
      </c>
    </row>
    <row r="4" spans="1:18" x14ac:dyDescent="0.2">
      <c r="A4" s="21" t="str">
        <f>'[1]1'!A4</f>
        <v>Matični broj društva za upravljanje investicionim fondom: 01935615</v>
      </c>
    </row>
    <row r="5" spans="1:18" x14ac:dyDescent="0.2">
      <c r="A5" s="21" t="str">
        <f>'[1]1'!A5</f>
        <v>JIB društva za upravljanje investicionim fondom: 4400819920004</v>
      </c>
    </row>
    <row r="6" spans="1:18" x14ac:dyDescent="0.2">
      <c r="A6" s="21" t="str">
        <f>'[1]1'!A6</f>
        <v>JIB zatvorenog investicionog fonda: JP-M-6</v>
      </c>
    </row>
    <row r="8" spans="1:18" x14ac:dyDescent="0.2">
      <c r="A8" s="182" t="s">
        <v>546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</row>
    <row r="9" spans="1:18" x14ac:dyDescent="0.2">
      <c r="A9" s="182" t="s">
        <v>545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</row>
    <row r="10" spans="1:18" x14ac:dyDescent="0.2">
      <c r="A10" s="81"/>
      <c r="B10" s="80"/>
      <c r="C10" s="79"/>
      <c r="D10" s="78"/>
      <c r="E10" s="77"/>
      <c r="F10" s="74"/>
      <c r="G10" s="73"/>
      <c r="H10" s="74"/>
      <c r="I10" s="75"/>
      <c r="J10" s="74"/>
      <c r="K10" s="73"/>
      <c r="L10" s="76"/>
      <c r="M10" s="75"/>
      <c r="N10" s="74"/>
      <c r="O10" s="73"/>
      <c r="P10" s="74"/>
      <c r="Q10" s="73"/>
    </row>
    <row r="11" spans="1:18" x14ac:dyDescent="0.2">
      <c r="A11" s="40" t="s">
        <v>544</v>
      </c>
    </row>
    <row r="12" spans="1:18" ht="45.75" customHeight="1" x14ac:dyDescent="0.2">
      <c r="A12" s="196" t="s">
        <v>543</v>
      </c>
      <c r="B12" s="197"/>
      <c r="C12" s="198"/>
      <c r="D12" s="188" t="s">
        <v>368</v>
      </c>
      <c r="E12" s="199" t="s">
        <v>542</v>
      </c>
      <c r="F12" s="188" t="s">
        <v>368</v>
      </c>
      <c r="G12" s="186" t="s">
        <v>541</v>
      </c>
      <c r="H12" s="188" t="s">
        <v>368</v>
      </c>
      <c r="I12" s="194" t="s">
        <v>540</v>
      </c>
      <c r="J12" s="188" t="s">
        <v>368</v>
      </c>
      <c r="K12" s="186" t="s">
        <v>539</v>
      </c>
      <c r="L12" s="191" t="s">
        <v>368</v>
      </c>
      <c r="M12" s="194" t="s">
        <v>538</v>
      </c>
      <c r="N12" s="188" t="s">
        <v>368</v>
      </c>
      <c r="O12" s="186" t="s">
        <v>537</v>
      </c>
      <c r="P12" s="188" t="s">
        <v>368</v>
      </c>
      <c r="Q12" s="186" t="s">
        <v>536</v>
      </c>
      <c r="R12" s="71"/>
    </row>
    <row r="13" spans="1:18" ht="63" customHeight="1" x14ac:dyDescent="0.2">
      <c r="A13" s="31" t="s">
        <v>535</v>
      </c>
      <c r="B13" s="31" t="s">
        <v>534</v>
      </c>
      <c r="C13" s="31" t="s">
        <v>533</v>
      </c>
      <c r="D13" s="189"/>
      <c r="E13" s="200"/>
      <c r="F13" s="189"/>
      <c r="G13" s="187"/>
      <c r="H13" s="189"/>
      <c r="I13" s="195"/>
      <c r="J13" s="189"/>
      <c r="K13" s="187"/>
      <c r="L13" s="192"/>
      <c r="M13" s="195"/>
      <c r="N13" s="189"/>
      <c r="O13" s="187"/>
      <c r="P13" s="189"/>
      <c r="Q13" s="187"/>
      <c r="R13" s="71">
        <v>102235371.31999999</v>
      </c>
    </row>
    <row r="14" spans="1:18" x14ac:dyDescent="0.2">
      <c r="A14" s="196">
        <v>1</v>
      </c>
      <c r="B14" s="197"/>
      <c r="C14" s="198"/>
      <c r="D14" s="190"/>
      <c r="E14" s="72">
        <v>2</v>
      </c>
      <c r="F14" s="190"/>
      <c r="G14" s="72">
        <v>3</v>
      </c>
      <c r="H14" s="190"/>
      <c r="I14" s="31">
        <v>4</v>
      </c>
      <c r="J14" s="190"/>
      <c r="K14" s="72">
        <v>5</v>
      </c>
      <c r="L14" s="193"/>
      <c r="M14" s="31">
        <v>6</v>
      </c>
      <c r="N14" s="190"/>
      <c r="O14" s="72">
        <v>7</v>
      </c>
      <c r="P14" s="190"/>
      <c r="Q14" s="72">
        <v>8</v>
      </c>
      <c r="R14" s="71"/>
    </row>
    <row r="15" spans="1:18" ht="19.5" customHeight="1" x14ac:dyDescent="0.2">
      <c r="A15" s="70" t="s">
        <v>532</v>
      </c>
      <c r="B15" s="31"/>
      <c r="C15" s="69"/>
      <c r="D15" s="25" t="s">
        <v>531</v>
      </c>
      <c r="E15" s="68"/>
      <c r="F15" s="63" t="s">
        <v>530</v>
      </c>
      <c r="G15" s="67"/>
      <c r="H15" s="65" t="s">
        <v>529</v>
      </c>
      <c r="I15" s="66"/>
      <c r="J15" s="65" t="s">
        <v>528</v>
      </c>
      <c r="K15" s="62"/>
      <c r="L15" s="65" t="s">
        <v>527</v>
      </c>
      <c r="M15" s="64"/>
      <c r="N15" s="63" t="s">
        <v>526</v>
      </c>
      <c r="O15" s="62"/>
      <c r="P15" s="63" t="s">
        <v>525</v>
      </c>
      <c r="Q15" s="62"/>
      <c r="R15" s="61"/>
    </row>
    <row r="16" spans="1:18" ht="19.5" customHeight="1" x14ac:dyDescent="0.2">
      <c r="A16" s="70" t="s">
        <v>463</v>
      </c>
      <c r="B16" s="31"/>
      <c r="C16" s="69"/>
      <c r="D16" s="25" t="s">
        <v>524</v>
      </c>
      <c r="E16" s="68"/>
      <c r="F16" s="63" t="s">
        <v>523</v>
      </c>
      <c r="G16" s="67"/>
      <c r="H16" s="65" t="s">
        <v>522</v>
      </c>
      <c r="I16" s="66">
        <v>27365206.329999998</v>
      </c>
      <c r="J16" s="65" t="s">
        <v>521</v>
      </c>
      <c r="K16" s="62"/>
      <c r="L16" s="65" t="s">
        <v>520</v>
      </c>
      <c r="M16" s="64">
        <v>31744327.100000001</v>
      </c>
      <c r="N16" s="63" t="s">
        <v>519</v>
      </c>
      <c r="O16" s="62"/>
      <c r="P16" s="63" t="s">
        <v>518</v>
      </c>
      <c r="Q16" s="62">
        <v>56.3626</v>
      </c>
      <c r="R16" s="61"/>
    </row>
    <row r="17" spans="1:18" ht="19.5" customHeight="1" x14ac:dyDescent="0.2">
      <c r="A17" s="70" t="s">
        <v>517</v>
      </c>
      <c r="B17" s="31" t="s">
        <v>406</v>
      </c>
      <c r="C17" s="69" t="s">
        <v>516</v>
      </c>
      <c r="D17" s="25"/>
      <c r="E17" s="68">
        <v>1410031</v>
      </c>
      <c r="F17" s="63"/>
      <c r="G17" s="67">
        <v>0.45</v>
      </c>
      <c r="H17" s="65"/>
      <c r="I17" s="66">
        <v>634513.94999999995</v>
      </c>
      <c r="J17" s="65"/>
      <c r="K17" s="62">
        <v>0.4</v>
      </c>
      <c r="L17" s="65"/>
      <c r="M17" s="64">
        <v>564012.4</v>
      </c>
      <c r="N17" s="63"/>
      <c r="O17" s="62">
        <v>8.1562999999999999</v>
      </c>
      <c r="P17" s="63"/>
      <c r="Q17" s="62">
        <v>1.0014000000000001</v>
      </c>
      <c r="R17" s="61"/>
    </row>
    <row r="18" spans="1:18" ht="19.5" customHeight="1" x14ac:dyDescent="0.2">
      <c r="A18" s="70" t="s">
        <v>515</v>
      </c>
      <c r="B18" s="31" t="s">
        <v>406</v>
      </c>
      <c r="C18" s="69" t="s">
        <v>514</v>
      </c>
      <c r="D18" s="25"/>
      <c r="E18" s="68">
        <v>10344</v>
      </c>
      <c r="F18" s="63"/>
      <c r="G18" s="67">
        <v>0.4</v>
      </c>
      <c r="H18" s="65"/>
      <c r="I18" s="66">
        <v>4137.6000000000004</v>
      </c>
      <c r="J18" s="65"/>
      <c r="K18" s="62">
        <v>0.4</v>
      </c>
      <c r="L18" s="65"/>
      <c r="M18" s="64">
        <v>4137.6000000000004</v>
      </c>
      <c r="N18" s="63"/>
      <c r="O18" s="62">
        <v>0.1077</v>
      </c>
      <c r="P18" s="63"/>
      <c r="Q18" s="62">
        <v>7.3000000000000001E-3</v>
      </c>
      <c r="R18" s="61"/>
    </row>
    <row r="19" spans="1:18" ht="19.5" customHeight="1" x14ac:dyDescent="0.2">
      <c r="A19" s="70" t="s">
        <v>513</v>
      </c>
      <c r="B19" s="31" t="s">
        <v>406</v>
      </c>
      <c r="C19" s="69" t="s">
        <v>512</v>
      </c>
      <c r="D19" s="25"/>
      <c r="E19" s="68">
        <v>22381182</v>
      </c>
      <c r="F19" s="63"/>
      <c r="G19" s="67">
        <v>0.2399</v>
      </c>
      <c r="H19" s="65"/>
      <c r="I19" s="66">
        <v>5369245.5599999996</v>
      </c>
      <c r="J19" s="65"/>
      <c r="K19" s="62">
        <v>0.29720000000000002</v>
      </c>
      <c r="L19" s="65"/>
      <c r="M19" s="64">
        <v>6651687.29</v>
      </c>
      <c r="N19" s="63"/>
      <c r="O19" s="62">
        <v>5.0640999999999998</v>
      </c>
      <c r="P19" s="63"/>
      <c r="Q19" s="62">
        <v>11.8102</v>
      </c>
      <c r="R19" s="61"/>
    </row>
    <row r="20" spans="1:18" ht="19.5" customHeight="1" x14ac:dyDescent="0.2">
      <c r="A20" s="70" t="s">
        <v>511</v>
      </c>
      <c r="B20" s="31" t="s">
        <v>406</v>
      </c>
      <c r="C20" s="69" t="s">
        <v>510</v>
      </c>
      <c r="D20" s="25"/>
      <c r="E20" s="68">
        <v>2829464</v>
      </c>
      <c r="F20" s="63"/>
      <c r="G20" s="67">
        <v>0.32400000000000001</v>
      </c>
      <c r="H20" s="65"/>
      <c r="I20" s="66">
        <v>916746.34</v>
      </c>
      <c r="J20" s="65"/>
      <c r="K20" s="62">
        <v>0.377</v>
      </c>
      <c r="L20" s="65"/>
      <c r="M20" s="64">
        <v>1066707.93</v>
      </c>
      <c r="N20" s="63"/>
      <c r="O20" s="62">
        <v>2.7644000000000002</v>
      </c>
      <c r="P20" s="63"/>
      <c r="Q20" s="62">
        <v>1.8939999999999999</v>
      </c>
      <c r="R20" s="61"/>
    </row>
    <row r="21" spans="1:18" ht="19.5" customHeight="1" x14ac:dyDescent="0.2">
      <c r="A21" s="70" t="s">
        <v>509</v>
      </c>
      <c r="B21" s="31" t="s">
        <v>406</v>
      </c>
      <c r="C21" s="69" t="s">
        <v>508</v>
      </c>
      <c r="D21" s="25"/>
      <c r="E21" s="68">
        <v>20567648</v>
      </c>
      <c r="F21" s="63"/>
      <c r="G21" s="67">
        <v>0.21690000000000001</v>
      </c>
      <c r="H21" s="65"/>
      <c r="I21" s="66">
        <v>4461122.8499999996</v>
      </c>
      <c r="J21" s="65"/>
      <c r="K21" s="62">
        <v>0.3115</v>
      </c>
      <c r="L21" s="65"/>
      <c r="M21" s="64">
        <v>6406822.3499999996</v>
      </c>
      <c r="N21" s="63"/>
      <c r="O21" s="62">
        <v>5.34</v>
      </c>
      <c r="P21" s="63"/>
      <c r="Q21" s="62">
        <v>11.375400000000001</v>
      </c>
      <c r="R21" s="61"/>
    </row>
    <row r="22" spans="1:18" ht="19.5" customHeight="1" x14ac:dyDescent="0.2">
      <c r="A22" s="70" t="s">
        <v>507</v>
      </c>
      <c r="B22" s="31" t="s">
        <v>406</v>
      </c>
      <c r="C22" s="69" t="s">
        <v>506</v>
      </c>
      <c r="D22" s="25"/>
      <c r="E22" s="68">
        <v>135161</v>
      </c>
      <c r="F22" s="63"/>
      <c r="G22" s="67">
        <v>0.33529999999999999</v>
      </c>
      <c r="H22" s="65"/>
      <c r="I22" s="66">
        <v>45319.48</v>
      </c>
      <c r="J22" s="65"/>
      <c r="K22" s="62">
        <v>0.34370000000000001</v>
      </c>
      <c r="L22" s="65"/>
      <c r="M22" s="64">
        <v>46454.84</v>
      </c>
      <c r="N22" s="63"/>
      <c r="O22" s="62">
        <v>1.1208</v>
      </c>
      <c r="P22" s="63"/>
      <c r="Q22" s="62">
        <v>8.2500000000000004E-2</v>
      </c>
      <c r="R22" s="61"/>
    </row>
    <row r="23" spans="1:18" ht="19.5" customHeight="1" x14ac:dyDescent="0.2">
      <c r="A23" s="70" t="s">
        <v>505</v>
      </c>
      <c r="B23" s="31" t="s">
        <v>406</v>
      </c>
      <c r="C23" s="69" t="s">
        <v>504</v>
      </c>
      <c r="D23" s="25"/>
      <c r="E23" s="68">
        <v>6453377</v>
      </c>
      <c r="F23" s="63"/>
      <c r="G23" s="67">
        <v>0.1</v>
      </c>
      <c r="H23" s="65"/>
      <c r="I23" s="66">
        <v>645337.69999999995</v>
      </c>
      <c r="J23" s="65"/>
      <c r="K23" s="62">
        <v>0.1</v>
      </c>
      <c r="L23" s="65"/>
      <c r="M23" s="64">
        <v>645337.69999999995</v>
      </c>
      <c r="N23" s="63"/>
      <c r="O23" s="62">
        <v>5.9537000000000004</v>
      </c>
      <c r="P23" s="63"/>
      <c r="Q23" s="62">
        <v>1.1457999999999999</v>
      </c>
      <c r="R23" s="61"/>
    </row>
    <row r="24" spans="1:18" ht="19.5" customHeight="1" x14ac:dyDescent="0.2">
      <c r="A24" s="70" t="s">
        <v>503</v>
      </c>
      <c r="B24" s="31" t="s">
        <v>406</v>
      </c>
      <c r="C24" s="69" t="s">
        <v>502</v>
      </c>
      <c r="D24" s="25"/>
      <c r="E24" s="68">
        <v>774096</v>
      </c>
      <c r="F24" s="63"/>
      <c r="G24" s="67">
        <v>0.38229999999999997</v>
      </c>
      <c r="H24" s="65"/>
      <c r="I24" s="66">
        <v>295936.90000000002</v>
      </c>
      <c r="J24" s="65"/>
      <c r="K24" s="62">
        <v>0.3599</v>
      </c>
      <c r="L24" s="65"/>
      <c r="M24" s="64">
        <v>278597.15000000002</v>
      </c>
      <c r="N24" s="63"/>
      <c r="O24" s="62">
        <v>10</v>
      </c>
      <c r="P24" s="63"/>
      <c r="Q24" s="62">
        <v>0.49469999999999997</v>
      </c>
      <c r="R24" s="61"/>
    </row>
    <row r="25" spans="1:18" ht="19.5" customHeight="1" x14ac:dyDescent="0.2">
      <c r="A25" s="70" t="s">
        <v>501</v>
      </c>
      <c r="B25" s="31" t="s">
        <v>406</v>
      </c>
      <c r="C25" s="69" t="s">
        <v>500</v>
      </c>
      <c r="D25" s="25"/>
      <c r="E25" s="68">
        <v>1041175</v>
      </c>
      <c r="F25" s="63"/>
      <c r="G25" s="67">
        <v>0</v>
      </c>
      <c r="H25" s="65"/>
      <c r="I25" s="66">
        <v>0</v>
      </c>
      <c r="J25" s="65"/>
      <c r="K25" s="62">
        <v>0</v>
      </c>
      <c r="L25" s="65"/>
      <c r="M25" s="64">
        <v>0</v>
      </c>
      <c r="N25" s="63"/>
      <c r="O25" s="62">
        <v>8.7622999999999998</v>
      </c>
      <c r="P25" s="63"/>
      <c r="Q25" s="62">
        <v>0</v>
      </c>
      <c r="R25" s="61"/>
    </row>
    <row r="26" spans="1:18" ht="19.5" customHeight="1" x14ac:dyDescent="0.2">
      <c r="A26" s="70" t="s">
        <v>499</v>
      </c>
      <c r="B26" s="31" t="s">
        <v>406</v>
      </c>
      <c r="C26" s="69" t="s">
        <v>498</v>
      </c>
      <c r="D26" s="25"/>
      <c r="E26" s="68">
        <v>10361604</v>
      </c>
      <c r="F26" s="63"/>
      <c r="G26" s="67">
        <v>1.4100999999999999</v>
      </c>
      <c r="H26" s="65"/>
      <c r="I26" s="66">
        <v>14610897.800000001</v>
      </c>
      <c r="J26" s="65"/>
      <c r="K26" s="62">
        <v>1.5183</v>
      </c>
      <c r="L26" s="65"/>
      <c r="M26" s="64">
        <v>15732023.35</v>
      </c>
      <c r="N26" s="63"/>
      <c r="O26" s="62">
        <v>2.1086999999999998</v>
      </c>
      <c r="P26" s="63"/>
      <c r="Q26" s="62">
        <v>27.932500000000001</v>
      </c>
      <c r="R26" s="61"/>
    </row>
    <row r="27" spans="1:18" ht="19.5" customHeight="1" x14ac:dyDescent="0.2">
      <c r="A27" s="70" t="s">
        <v>497</v>
      </c>
      <c r="B27" s="31" t="s">
        <v>406</v>
      </c>
      <c r="C27" s="69" t="s">
        <v>496</v>
      </c>
      <c r="D27" s="25"/>
      <c r="E27" s="68">
        <v>1212270</v>
      </c>
      <c r="F27" s="63"/>
      <c r="G27" s="67">
        <v>0.22800000000000001</v>
      </c>
      <c r="H27" s="65"/>
      <c r="I27" s="66">
        <v>276397.56</v>
      </c>
      <c r="J27" s="65"/>
      <c r="K27" s="62">
        <v>0.2</v>
      </c>
      <c r="L27" s="65"/>
      <c r="M27" s="64">
        <v>242454</v>
      </c>
      <c r="N27" s="63"/>
      <c r="O27" s="62">
        <v>10</v>
      </c>
      <c r="P27" s="63"/>
      <c r="Q27" s="62">
        <v>0.43049999999999999</v>
      </c>
      <c r="R27" s="61"/>
    </row>
    <row r="28" spans="1:18" ht="19.5" customHeight="1" x14ac:dyDescent="0.2">
      <c r="A28" s="70" t="s">
        <v>495</v>
      </c>
      <c r="B28" s="31" t="s">
        <v>406</v>
      </c>
      <c r="C28" s="69" t="s">
        <v>494</v>
      </c>
      <c r="D28" s="25"/>
      <c r="E28" s="68">
        <v>602114</v>
      </c>
      <c r="F28" s="63"/>
      <c r="G28" s="67">
        <v>0.17530000000000001</v>
      </c>
      <c r="H28" s="65"/>
      <c r="I28" s="66">
        <v>105550.58</v>
      </c>
      <c r="J28" s="65"/>
      <c r="K28" s="62">
        <v>0.1762</v>
      </c>
      <c r="L28" s="65"/>
      <c r="M28" s="64">
        <v>106092.49</v>
      </c>
      <c r="N28" s="63"/>
      <c r="O28" s="62">
        <v>10</v>
      </c>
      <c r="P28" s="63"/>
      <c r="Q28" s="62">
        <v>0.18840000000000001</v>
      </c>
      <c r="R28" s="61"/>
    </row>
    <row r="29" spans="1:18" ht="19.5" customHeight="1" x14ac:dyDescent="0.2">
      <c r="A29" s="70" t="s">
        <v>404</v>
      </c>
      <c r="B29" s="31"/>
      <c r="C29" s="69"/>
      <c r="D29" s="25" t="s">
        <v>493</v>
      </c>
      <c r="E29" s="68"/>
      <c r="F29" s="63" t="s">
        <v>492</v>
      </c>
      <c r="G29" s="67"/>
      <c r="H29" s="65" t="s">
        <v>491</v>
      </c>
      <c r="I29" s="66"/>
      <c r="J29" s="65" t="s">
        <v>490</v>
      </c>
      <c r="K29" s="62"/>
      <c r="L29" s="65" t="s">
        <v>489</v>
      </c>
      <c r="M29" s="64"/>
      <c r="N29" s="63" t="s">
        <v>488</v>
      </c>
      <c r="O29" s="62"/>
      <c r="P29" s="63" t="s">
        <v>487</v>
      </c>
      <c r="Q29" s="62"/>
      <c r="R29" s="61"/>
    </row>
    <row r="30" spans="1:18" ht="19.5" customHeight="1" x14ac:dyDescent="0.2">
      <c r="A30" s="70" t="s">
        <v>396</v>
      </c>
      <c r="B30" s="31"/>
      <c r="C30" s="69"/>
      <c r="D30" s="25" t="s">
        <v>486</v>
      </c>
      <c r="E30" s="68"/>
      <c r="F30" s="63" t="s">
        <v>485</v>
      </c>
      <c r="G30" s="67"/>
      <c r="H30" s="65" t="s">
        <v>484</v>
      </c>
      <c r="I30" s="66"/>
      <c r="J30" s="65" t="s">
        <v>483</v>
      </c>
      <c r="K30" s="62"/>
      <c r="L30" s="65" t="s">
        <v>482</v>
      </c>
      <c r="M30" s="64"/>
      <c r="N30" s="63" t="s">
        <v>481</v>
      </c>
      <c r="O30" s="62"/>
      <c r="P30" s="63" t="s">
        <v>480</v>
      </c>
      <c r="Q30" s="62"/>
      <c r="R30" s="61"/>
    </row>
    <row r="31" spans="1:18" ht="19.5" customHeight="1" x14ac:dyDescent="0.2">
      <c r="A31" s="70" t="s">
        <v>479</v>
      </c>
      <c r="B31" s="31"/>
      <c r="C31" s="69"/>
      <c r="D31" s="25" t="s">
        <v>478</v>
      </c>
      <c r="E31" s="68"/>
      <c r="F31" s="63" t="s">
        <v>477</v>
      </c>
      <c r="G31" s="67"/>
      <c r="H31" s="65" t="s">
        <v>476</v>
      </c>
      <c r="I31" s="66">
        <v>27365206.329999998</v>
      </c>
      <c r="J31" s="65" t="s">
        <v>475</v>
      </c>
      <c r="K31" s="62"/>
      <c r="L31" s="65" t="s">
        <v>474</v>
      </c>
      <c r="M31" s="64">
        <v>31744327.100000001</v>
      </c>
      <c r="N31" s="63" t="s">
        <v>473</v>
      </c>
      <c r="O31" s="62"/>
      <c r="P31" s="63" t="s">
        <v>472</v>
      </c>
      <c r="Q31" s="62">
        <v>56.3626</v>
      </c>
      <c r="R31" s="61"/>
    </row>
    <row r="32" spans="1:18" ht="19.5" customHeight="1" x14ac:dyDescent="0.2">
      <c r="A32" s="70" t="s">
        <v>471</v>
      </c>
      <c r="B32" s="31"/>
      <c r="C32" s="69"/>
      <c r="D32" s="25" t="s">
        <v>470</v>
      </c>
      <c r="E32" s="68"/>
      <c r="F32" s="63" t="s">
        <v>469</v>
      </c>
      <c r="G32" s="67"/>
      <c r="H32" s="65" t="s">
        <v>468</v>
      </c>
      <c r="I32" s="66"/>
      <c r="J32" s="65" t="s">
        <v>467</v>
      </c>
      <c r="K32" s="62"/>
      <c r="L32" s="65" t="s">
        <v>466</v>
      </c>
      <c r="M32" s="64"/>
      <c r="N32" s="63" t="s">
        <v>465</v>
      </c>
      <c r="O32" s="62"/>
      <c r="P32" s="63" t="s">
        <v>464</v>
      </c>
      <c r="Q32" s="62"/>
      <c r="R32" s="61"/>
    </row>
    <row r="33" spans="1:18" ht="19.5" customHeight="1" x14ac:dyDescent="0.2">
      <c r="A33" s="70" t="s">
        <v>463</v>
      </c>
      <c r="B33" s="31"/>
      <c r="C33" s="69"/>
      <c r="D33" s="25" t="s">
        <v>462</v>
      </c>
      <c r="E33" s="68"/>
      <c r="F33" s="63" t="s">
        <v>461</v>
      </c>
      <c r="G33" s="67"/>
      <c r="H33" s="65" t="s">
        <v>460</v>
      </c>
      <c r="I33" s="66">
        <v>16426194.01</v>
      </c>
      <c r="J33" s="65" t="s">
        <v>459</v>
      </c>
      <c r="K33" s="62"/>
      <c r="L33" s="65" t="s">
        <v>458</v>
      </c>
      <c r="M33" s="64">
        <v>15071433.83</v>
      </c>
      <c r="N33" s="63" t="s">
        <v>457</v>
      </c>
      <c r="O33" s="62"/>
      <c r="P33" s="63" t="s">
        <v>456</v>
      </c>
      <c r="Q33" s="62">
        <v>26.759599999999999</v>
      </c>
      <c r="R33" s="61"/>
    </row>
    <row r="34" spans="1:18" ht="19.5" customHeight="1" x14ac:dyDescent="0.2">
      <c r="A34" s="70" t="s">
        <v>455</v>
      </c>
      <c r="B34" s="31" t="s">
        <v>406</v>
      </c>
      <c r="C34" s="69" t="s">
        <v>454</v>
      </c>
      <c r="D34" s="25"/>
      <c r="E34" s="68">
        <v>2040</v>
      </c>
      <c r="F34" s="63"/>
      <c r="G34" s="67">
        <v>306.4203</v>
      </c>
      <c r="H34" s="65"/>
      <c r="I34" s="66">
        <v>625097.41</v>
      </c>
      <c r="J34" s="65"/>
      <c r="K34" s="62">
        <v>254.256</v>
      </c>
      <c r="L34" s="65"/>
      <c r="M34" s="64">
        <v>518682.23</v>
      </c>
      <c r="N34" s="63"/>
      <c r="O34" s="62">
        <v>0</v>
      </c>
      <c r="P34" s="63"/>
      <c r="Q34" s="62">
        <v>0.92090000000000005</v>
      </c>
      <c r="R34" s="61"/>
    </row>
    <row r="35" spans="1:18" ht="19.5" customHeight="1" x14ac:dyDescent="0.2">
      <c r="A35" s="70" t="s">
        <v>453</v>
      </c>
      <c r="B35" s="31" t="s">
        <v>406</v>
      </c>
      <c r="C35" s="69" t="s">
        <v>452</v>
      </c>
      <c r="D35" s="25"/>
      <c r="E35" s="68">
        <v>1782</v>
      </c>
      <c r="F35" s="63"/>
      <c r="G35" s="67">
        <v>406.12810000000002</v>
      </c>
      <c r="H35" s="65"/>
      <c r="I35" s="66">
        <v>723720.27</v>
      </c>
      <c r="J35" s="65"/>
      <c r="K35" s="62">
        <v>356.19580000000002</v>
      </c>
      <c r="L35" s="65"/>
      <c r="M35" s="64">
        <v>634740.84</v>
      </c>
      <c r="N35" s="63"/>
      <c r="O35" s="62">
        <v>4.0000000000000002E-4</v>
      </c>
      <c r="P35" s="63"/>
      <c r="Q35" s="62">
        <v>1.127</v>
      </c>
      <c r="R35" s="61"/>
    </row>
    <row r="36" spans="1:18" ht="19.5" customHeight="1" x14ac:dyDescent="0.2">
      <c r="A36" s="70" t="s">
        <v>451</v>
      </c>
      <c r="B36" s="31" t="s">
        <v>406</v>
      </c>
      <c r="C36" s="69" t="s">
        <v>450</v>
      </c>
      <c r="D36" s="25"/>
      <c r="E36" s="68">
        <v>2670</v>
      </c>
      <c r="F36" s="63"/>
      <c r="G36" s="67">
        <v>204.6908</v>
      </c>
      <c r="H36" s="65"/>
      <c r="I36" s="66">
        <v>546524.52</v>
      </c>
      <c r="J36" s="65"/>
      <c r="K36" s="62">
        <v>208.47059999999999</v>
      </c>
      <c r="L36" s="65"/>
      <c r="M36" s="64">
        <v>556616.43999999994</v>
      </c>
      <c r="N36" s="63"/>
      <c r="O36" s="62">
        <v>2E-3</v>
      </c>
      <c r="P36" s="63"/>
      <c r="Q36" s="62">
        <v>0.98829999999999996</v>
      </c>
      <c r="R36" s="61"/>
    </row>
    <row r="37" spans="1:18" ht="19.5" customHeight="1" x14ac:dyDescent="0.2">
      <c r="A37" s="70" t="s">
        <v>449</v>
      </c>
      <c r="B37" s="31" t="s">
        <v>406</v>
      </c>
      <c r="C37" s="69" t="s">
        <v>448</v>
      </c>
      <c r="D37" s="25"/>
      <c r="E37" s="68">
        <v>2170</v>
      </c>
      <c r="F37" s="63"/>
      <c r="G37" s="67">
        <v>204.98769999999999</v>
      </c>
      <c r="H37" s="65"/>
      <c r="I37" s="66">
        <v>444823.32</v>
      </c>
      <c r="J37" s="65"/>
      <c r="K37" s="62">
        <v>211.40889999999999</v>
      </c>
      <c r="L37" s="65"/>
      <c r="M37" s="64">
        <v>458757.26</v>
      </c>
      <c r="N37" s="63"/>
      <c r="O37" s="62">
        <v>1E-4</v>
      </c>
      <c r="P37" s="63"/>
      <c r="Q37" s="62">
        <v>0.8145</v>
      </c>
      <c r="R37" s="61"/>
    </row>
    <row r="38" spans="1:18" ht="19.5" customHeight="1" x14ac:dyDescent="0.2">
      <c r="A38" s="70" t="s">
        <v>447</v>
      </c>
      <c r="B38" s="31" t="s">
        <v>406</v>
      </c>
      <c r="C38" s="69" t="s">
        <v>446</v>
      </c>
      <c r="D38" s="25"/>
      <c r="E38" s="68">
        <v>2300</v>
      </c>
      <c r="F38" s="63"/>
      <c r="G38" s="67">
        <v>256.75659999999999</v>
      </c>
      <c r="H38" s="65"/>
      <c r="I38" s="66">
        <v>590540.26</v>
      </c>
      <c r="J38" s="65"/>
      <c r="K38" s="62">
        <v>276.5908</v>
      </c>
      <c r="L38" s="65"/>
      <c r="M38" s="64">
        <v>636158.84</v>
      </c>
      <c r="N38" s="63"/>
      <c r="O38" s="62">
        <v>6.9999999999999999E-4</v>
      </c>
      <c r="P38" s="63"/>
      <c r="Q38" s="62">
        <v>1.1294999999999999</v>
      </c>
      <c r="R38" s="61"/>
    </row>
    <row r="39" spans="1:18" ht="19.5" customHeight="1" x14ac:dyDescent="0.2">
      <c r="A39" s="70" t="s">
        <v>445</v>
      </c>
      <c r="B39" s="31" t="s">
        <v>406</v>
      </c>
      <c r="C39" s="69" t="s">
        <v>444</v>
      </c>
      <c r="D39" s="25"/>
      <c r="E39" s="68">
        <v>6875</v>
      </c>
      <c r="F39" s="63"/>
      <c r="G39" s="67">
        <v>109.4478</v>
      </c>
      <c r="H39" s="65"/>
      <c r="I39" s="66">
        <v>752453.84</v>
      </c>
      <c r="J39" s="65"/>
      <c r="K39" s="62">
        <v>143.19569999999999</v>
      </c>
      <c r="L39" s="65"/>
      <c r="M39" s="64">
        <v>984470.22</v>
      </c>
      <c r="N39" s="63"/>
      <c r="O39" s="62">
        <v>2.9999999999999997E-4</v>
      </c>
      <c r="P39" s="63"/>
      <c r="Q39" s="62">
        <v>1.7479</v>
      </c>
      <c r="R39" s="61"/>
    </row>
    <row r="40" spans="1:18" ht="19.5" customHeight="1" x14ac:dyDescent="0.2">
      <c r="A40" s="70" t="s">
        <v>443</v>
      </c>
      <c r="B40" s="31" t="s">
        <v>406</v>
      </c>
      <c r="C40" s="69" t="s">
        <v>442</v>
      </c>
      <c r="D40" s="25"/>
      <c r="E40" s="68">
        <v>20255</v>
      </c>
      <c r="F40" s="63"/>
      <c r="G40" s="67">
        <v>97.542400000000001</v>
      </c>
      <c r="H40" s="65"/>
      <c r="I40" s="66">
        <v>1975721.64</v>
      </c>
      <c r="J40" s="65"/>
      <c r="K40" s="62">
        <v>85.526899999999998</v>
      </c>
      <c r="L40" s="65"/>
      <c r="M40" s="64">
        <v>1732346.69</v>
      </c>
      <c r="N40" s="63"/>
      <c r="O40" s="62">
        <v>1E-3</v>
      </c>
      <c r="P40" s="63"/>
      <c r="Q40" s="62">
        <v>3.0758000000000001</v>
      </c>
      <c r="R40" s="61"/>
    </row>
    <row r="41" spans="1:18" ht="19.5" customHeight="1" x14ac:dyDescent="0.2">
      <c r="A41" s="70" t="s">
        <v>441</v>
      </c>
      <c r="B41" s="31" t="s">
        <v>406</v>
      </c>
      <c r="C41" s="69" t="s">
        <v>440</v>
      </c>
      <c r="D41" s="25"/>
      <c r="E41" s="68">
        <v>100666</v>
      </c>
      <c r="F41" s="63"/>
      <c r="G41" s="67">
        <v>1.115</v>
      </c>
      <c r="H41" s="65"/>
      <c r="I41" s="66">
        <v>112244.56</v>
      </c>
      <c r="J41" s="65"/>
      <c r="K41" s="62">
        <v>0.5665</v>
      </c>
      <c r="L41" s="65"/>
      <c r="M41" s="64">
        <v>57030.67</v>
      </c>
      <c r="N41" s="63"/>
      <c r="O41" s="62">
        <v>0.39229999999999998</v>
      </c>
      <c r="P41" s="63"/>
      <c r="Q41" s="62">
        <v>0.1013</v>
      </c>
      <c r="R41" s="61"/>
    </row>
    <row r="42" spans="1:18" ht="19.5" customHeight="1" x14ac:dyDescent="0.2">
      <c r="A42" s="70" t="s">
        <v>439</v>
      </c>
      <c r="B42" s="31" t="s">
        <v>406</v>
      </c>
      <c r="C42" s="69" t="s">
        <v>438</v>
      </c>
      <c r="D42" s="25"/>
      <c r="E42" s="68">
        <v>5700</v>
      </c>
      <c r="F42" s="63"/>
      <c r="G42" s="67">
        <v>53.994999999999997</v>
      </c>
      <c r="H42" s="65"/>
      <c r="I42" s="66">
        <v>307771.46999999997</v>
      </c>
      <c r="J42" s="65"/>
      <c r="K42" s="62">
        <v>57.910600000000002</v>
      </c>
      <c r="L42" s="65"/>
      <c r="M42" s="64">
        <v>330090.19</v>
      </c>
      <c r="N42" s="63"/>
      <c r="O42" s="62">
        <v>9.5999999999999992E-3</v>
      </c>
      <c r="P42" s="63"/>
      <c r="Q42" s="62">
        <v>0.58609999999999995</v>
      </c>
      <c r="R42" s="61"/>
    </row>
    <row r="43" spans="1:18" ht="19.5" customHeight="1" x14ac:dyDescent="0.2">
      <c r="A43" s="70" t="s">
        <v>437</v>
      </c>
      <c r="B43" s="31" t="s">
        <v>406</v>
      </c>
      <c r="C43" s="69" t="s">
        <v>436</v>
      </c>
      <c r="D43" s="25"/>
      <c r="E43" s="68">
        <v>493</v>
      </c>
      <c r="F43" s="63"/>
      <c r="G43" s="67">
        <v>478.48419999999999</v>
      </c>
      <c r="H43" s="65"/>
      <c r="I43" s="66">
        <v>235892.69</v>
      </c>
      <c r="J43" s="65"/>
      <c r="K43" s="62">
        <v>452.03480000000002</v>
      </c>
      <c r="L43" s="65"/>
      <c r="M43" s="64">
        <v>222853.17</v>
      </c>
      <c r="N43" s="63"/>
      <c r="O43" s="62">
        <v>3.6999999999999998E-2</v>
      </c>
      <c r="P43" s="63"/>
      <c r="Q43" s="62">
        <v>0.3957</v>
      </c>
      <c r="R43" s="61"/>
    </row>
    <row r="44" spans="1:18" ht="19.5" customHeight="1" x14ac:dyDescent="0.2">
      <c r="A44" s="70" t="s">
        <v>435</v>
      </c>
      <c r="B44" s="31" t="s">
        <v>406</v>
      </c>
      <c r="C44" s="69" t="s">
        <v>434</v>
      </c>
      <c r="D44" s="25"/>
      <c r="E44" s="68">
        <v>14710</v>
      </c>
      <c r="F44" s="63"/>
      <c r="G44" s="67">
        <v>66.393199999999993</v>
      </c>
      <c r="H44" s="65"/>
      <c r="I44" s="66">
        <v>976643.84</v>
      </c>
      <c r="J44" s="65"/>
      <c r="K44" s="62">
        <v>56.523499999999999</v>
      </c>
      <c r="L44" s="65"/>
      <c r="M44" s="64">
        <v>831460.49</v>
      </c>
      <c r="N44" s="63"/>
      <c r="O44" s="62">
        <v>2.5999999999999999E-3</v>
      </c>
      <c r="P44" s="63"/>
      <c r="Q44" s="62">
        <v>1.4762999999999999</v>
      </c>
      <c r="R44" s="61"/>
    </row>
    <row r="45" spans="1:18" ht="19.5" customHeight="1" x14ac:dyDescent="0.2">
      <c r="A45" s="70" t="s">
        <v>433</v>
      </c>
      <c r="B45" s="31" t="s">
        <v>406</v>
      </c>
      <c r="C45" s="69" t="s">
        <v>432</v>
      </c>
      <c r="D45" s="25"/>
      <c r="E45" s="68">
        <v>4550</v>
      </c>
      <c r="F45" s="63"/>
      <c r="G45" s="67">
        <v>125.29810000000001</v>
      </c>
      <c r="H45" s="65"/>
      <c r="I45" s="66">
        <v>570106.19999999995</v>
      </c>
      <c r="J45" s="65"/>
      <c r="K45" s="62">
        <v>114.94710000000001</v>
      </c>
      <c r="L45" s="65"/>
      <c r="M45" s="64">
        <v>523009.16</v>
      </c>
      <c r="N45" s="63"/>
      <c r="O45" s="62">
        <v>4.0000000000000002E-4</v>
      </c>
      <c r="P45" s="63"/>
      <c r="Q45" s="62">
        <v>0.92859999999999998</v>
      </c>
      <c r="R45" s="61"/>
    </row>
    <row r="46" spans="1:18" ht="19.5" customHeight="1" x14ac:dyDescent="0.2">
      <c r="A46" s="70" t="s">
        <v>431</v>
      </c>
      <c r="B46" s="31" t="s">
        <v>406</v>
      </c>
      <c r="C46" s="69" t="s">
        <v>430</v>
      </c>
      <c r="D46" s="25"/>
      <c r="E46" s="68">
        <v>13100</v>
      </c>
      <c r="F46" s="63"/>
      <c r="G46" s="67">
        <v>32.786999999999999</v>
      </c>
      <c r="H46" s="65"/>
      <c r="I46" s="66">
        <v>429509.56</v>
      </c>
      <c r="J46" s="65"/>
      <c r="K46" s="62">
        <v>32.897799999999997</v>
      </c>
      <c r="L46" s="65"/>
      <c r="M46" s="64">
        <v>430961.31</v>
      </c>
      <c r="N46" s="63"/>
      <c r="O46" s="62">
        <v>6.9999999999999999E-4</v>
      </c>
      <c r="P46" s="63"/>
      <c r="Q46" s="62">
        <v>0.76519999999999999</v>
      </c>
      <c r="R46" s="61"/>
    </row>
    <row r="47" spans="1:18" ht="19.5" customHeight="1" x14ac:dyDescent="0.2">
      <c r="A47" s="70" t="s">
        <v>429</v>
      </c>
      <c r="B47" s="31" t="s">
        <v>406</v>
      </c>
      <c r="C47" s="69" t="s">
        <v>428</v>
      </c>
      <c r="D47" s="25"/>
      <c r="E47" s="68">
        <v>3000</v>
      </c>
      <c r="F47" s="63"/>
      <c r="G47" s="67">
        <v>75.983999999999995</v>
      </c>
      <c r="H47" s="65"/>
      <c r="I47" s="66">
        <v>227951.99</v>
      </c>
      <c r="J47" s="65"/>
      <c r="K47" s="62">
        <v>51.242699999999999</v>
      </c>
      <c r="L47" s="65"/>
      <c r="M47" s="64">
        <v>153728.24</v>
      </c>
      <c r="N47" s="63"/>
      <c r="O47" s="62">
        <v>2.1999999999999999E-2</v>
      </c>
      <c r="P47" s="63"/>
      <c r="Q47" s="62">
        <v>0.27289999999999998</v>
      </c>
      <c r="R47" s="61"/>
    </row>
    <row r="48" spans="1:18" ht="19.5" customHeight="1" x14ac:dyDescent="0.2">
      <c r="A48" s="70" t="s">
        <v>427</v>
      </c>
      <c r="B48" s="31" t="s">
        <v>406</v>
      </c>
      <c r="C48" s="69" t="s">
        <v>426</v>
      </c>
      <c r="D48" s="25"/>
      <c r="E48" s="68">
        <v>5480</v>
      </c>
      <c r="F48" s="63"/>
      <c r="G48" s="67">
        <v>88.87</v>
      </c>
      <c r="H48" s="65"/>
      <c r="I48" s="66">
        <v>487007.58</v>
      </c>
      <c r="J48" s="65"/>
      <c r="K48" s="62">
        <v>69.570800000000006</v>
      </c>
      <c r="L48" s="65"/>
      <c r="M48" s="64">
        <v>381247.87</v>
      </c>
      <c r="N48" s="63"/>
      <c r="O48" s="62">
        <v>1E-4</v>
      </c>
      <c r="P48" s="63"/>
      <c r="Q48" s="62">
        <v>0.67689999999999995</v>
      </c>
      <c r="R48" s="61"/>
    </row>
    <row r="49" spans="1:18" ht="19.5" customHeight="1" x14ac:dyDescent="0.2">
      <c r="A49" s="70" t="s">
        <v>425</v>
      </c>
      <c r="B49" s="31" t="s">
        <v>406</v>
      </c>
      <c r="C49" s="69" t="s">
        <v>424</v>
      </c>
      <c r="D49" s="25"/>
      <c r="E49" s="68">
        <v>4110</v>
      </c>
      <c r="F49" s="63"/>
      <c r="G49" s="67">
        <v>120.91500000000001</v>
      </c>
      <c r="H49" s="65"/>
      <c r="I49" s="66">
        <v>496960.5</v>
      </c>
      <c r="J49" s="65"/>
      <c r="K49" s="62">
        <v>119.4289</v>
      </c>
      <c r="L49" s="65"/>
      <c r="M49" s="64">
        <v>490852.81</v>
      </c>
      <c r="N49" s="63"/>
      <c r="O49" s="62">
        <v>2.9999999999999997E-4</v>
      </c>
      <c r="P49" s="63"/>
      <c r="Q49" s="62">
        <v>0.87150000000000005</v>
      </c>
      <c r="R49" s="61"/>
    </row>
    <row r="50" spans="1:18" ht="19.5" customHeight="1" x14ac:dyDescent="0.2">
      <c r="A50" s="70" t="s">
        <v>423</v>
      </c>
      <c r="B50" s="31" t="s">
        <v>406</v>
      </c>
      <c r="C50" s="69" t="s">
        <v>422</v>
      </c>
      <c r="D50" s="25"/>
      <c r="E50" s="68">
        <v>120222</v>
      </c>
      <c r="F50" s="63"/>
      <c r="G50" s="67">
        <v>20.829599999999999</v>
      </c>
      <c r="H50" s="65"/>
      <c r="I50" s="66">
        <v>2504174.91</v>
      </c>
      <c r="J50" s="65"/>
      <c r="K50" s="62">
        <v>21.123000000000001</v>
      </c>
      <c r="L50" s="65"/>
      <c r="M50" s="64">
        <v>2539444.98</v>
      </c>
      <c r="N50" s="63"/>
      <c r="O50" s="62">
        <v>2.5832000000000002</v>
      </c>
      <c r="P50" s="63"/>
      <c r="Q50" s="62">
        <v>4.5087999999999999</v>
      </c>
      <c r="R50" s="61"/>
    </row>
    <row r="51" spans="1:18" ht="19.5" customHeight="1" x14ac:dyDescent="0.2">
      <c r="A51" s="70" t="s">
        <v>421</v>
      </c>
      <c r="B51" s="31" t="s">
        <v>406</v>
      </c>
      <c r="C51" s="69" t="s">
        <v>420</v>
      </c>
      <c r="D51" s="25"/>
      <c r="E51" s="68">
        <v>52000</v>
      </c>
      <c r="F51" s="63"/>
      <c r="G51" s="67">
        <v>12.087</v>
      </c>
      <c r="H51" s="65"/>
      <c r="I51" s="66">
        <v>628525.53</v>
      </c>
      <c r="J51" s="65"/>
      <c r="K51" s="62">
        <v>10.882199999999999</v>
      </c>
      <c r="L51" s="65"/>
      <c r="M51" s="64">
        <v>565876.38</v>
      </c>
      <c r="N51" s="63"/>
      <c r="O51" s="62">
        <v>8.6999999999999994E-3</v>
      </c>
      <c r="P51" s="63"/>
      <c r="Q51" s="62">
        <v>1.0046999999999999</v>
      </c>
      <c r="R51" s="61"/>
    </row>
    <row r="52" spans="1:18" ht="19.5" customHeight="1" x14ac:dyDescent="0.2">
      <c r="A52" s="70" t="s">
        <v>419</v>
      </c>
      <c r="B52" s="31" t="s">
        <v>406</v>
      </c>
      <c r="C52" s="69" t="s">
        <v>418</v>
      </c>
      <c r="D52" s="25"/>
      <c r="E52" s="68">
        <v>82673</v>
      </c>
      <c r="F52" s="63"/>
      <c r="G52" s="67">
        <v>10.3148</v>
      </c>
      <c r="H52" s="65"/>
      <c r="I52" s="66">
        <v>852757.81</v>
      </c>
      <c r="J52" s="65"/>
      <c r="K52" s="62">
        <v>9.9932999999999996</v>
      </c>
      <c r="L52" s="65"/>
      <c r="M52" s="64">
        <v>826176.59</v>
      </c>
      <c r="N52" s="63"/>
      <c r="O52" s="62">
        <v>5.0700000000000002E-2</v>
      </c>
      <c r="P52" s="63"/>
      <c r="Q52" s="62">
        <v>1.4669000000000001</v>
      </c>
      <c r="R52" s="61"/>
    </row>
    <row r="53" spans="1:18" ht="19.5" customHeight="1" x14ac:dyDescent="0.2">
      <c r="A53" s="70" t="s">
        <v>417</v>
      </c>
      <c r="B53" s="31" t="s">
        <v>406</v>
      </c>
      <c r="C53" s="69" t="s">
        <v>416</v>
      </c>
      <c r="D53" s="25"/>
      <c r="E53" s="68">
        <v>12825</v>
      </c>
      <c r="F53" s="63"/>
      <c r="G53" s="67">
        <v>61.217500000000001</v>
      </c>
      <c r="H53" s="65"/>
      <c r="I53" s="66">
        <v>785114.17</v>
      </c>
      <c r="J53" s="65"/>
      <c r="K53" s="62">
        <v>26.755800000000001</v>
      </c>
      <c r="L53" s="65"/>
      <c r="M53" s="64">
        <v>343142.55</v>
      </c>
      <c r="N53" s="63"/>
      <c r="O53" s="62">
        <v>7.7600000000000002E-2</v>
      </c>
      <c r="P53" s="63"/>
      <c r="Q53" s="62">
        <v>0.60929999999999995</v>
      </c>
      <c r="R53" s="61"/>
    </row>
    <row r="54" spans="1:18" ht="19.5" customHeight="1" x14ac:dyDescent="0.2">
      <c r="A54" s="70" t="s">
        <v>415</v>
      </c>
      <c r="B54" s="31" t="s">
        <v>406</v>
      </c>
      <c r="C54" s="69" t="s">
        <v>414</v>
      </c>
      <c r="D54" s="25"/>
      <c r="E54" s="68">
        <v>52500</v>
      </c>
      <c r="F54" s="63"/>
      <c r="G54" s="67">
        <v>2.347</v>
      </c>
      <c r="H54" s="65"/>
      <c r="I54" s="66">
        <v>123217.29</v>
      </c>
      <c r="J54" s="65"/>
      <c r="K54" s="62">
        <v>2.4839000000000002</v>
      </c>
      <c r="L54" s="65"/>
      <c r="M54" s="64">
        <v>130404.97</v>
      </c>
      <c r="N54" s="63"/>
      <c r="O54" s="62">
        <v>0.1111</v>
      </c>
      <c r="P54" s="63"/>
      <c r="Q54" s="62">
        <v>0.23150000000000001</v>
      </c>
      <c r="R54" s="61"/>
    </row>
    <row r="55" spans="1:18" ht="19.5" customHeight="1" x14ac:dyDescent="0.2">
      <c r="A55" s="70" t="s">
        <v>413</v>
      </c>
      <c r="B55" s="31" t="s">
        <v>406</v>
      </c>
      <c r="C55" s="69" t="s">
        <v>412</v>
      </c>
      <c r="D55" s="25"/>
      <c r="E55" s="68">
        <v>9875</v>
      </c>
      <c r="F55" s="63"/>
      <c r="G55" s="67">
        <v>109.91759999999999</v>
      </c>
      <c r="H55" s="65"/>
      <c r="I55" s="66">
        <v>1085436.75</v>
      </c>
      <c r="J55" s="65"/>
      <c r="K55" s="62">
        <v>113.43810000000001</v>
      </c>
      <c r="L55" s="65"/>
      <c r="M55" s="64">
        <v>1120201.6299999999</v>
      </c>
      <c r="N55" s="63"/>
      <c r="O55" s="62">
        <v>0.15110000000000001</v>
      </c>
      <c r="P55" s="63"/>
      <c r="Q55" s="62">
        <v>1.9888999999999999</v>
      </c>
      <c r="R55" s="61"/>
    </row>
    <row r="56" spans="1:18" ht="19.5" customHeight="1" x14ac:dyDescent="0.2">
      <c r="A56" s="70" t="s">
        <v>411</v>
      </c>
      <c r="B56" s="31" t="s">
        <v>406</v>
      </c>
      <c r="C56" s="69" t="s">
        <v>410</v>
      </c>
      <c r="D56" s="25"/>
      <c r="E56" s="68">
        <v>2569</v>
      </c>
      <c r="F56" s="63"/>
      <c r="G56" s="67">
        <v>0</v>
      </c>
      <c r="H56" s="65"/>
      <c r="I56" s="66">
        <v>0</v>
      </c>
      <c r="J56" s="65"/>
      <c r="K56" s="62">
        <v>0</v>
      </c>
      <c r="L56" s="65"/>
      <c r="M56" s="64">
        <v>0</v>
      </c>
      <c r="N56" s="63"/>
      <c r="O56" s="62">
        <v>0.57089999999999996</v>
      </c>
      <c r="P56" s="63"/>
      <c r="Q56" s="62">
        <v>0</v>
      </c>
      <c r="R56" s="61"/>
    </row>
    <row r="57" spans="1:18" ht="19.5" customHeight="1" x14ac:dyDescent="0.2">
      <c r="A57" s="70" t="s">
        <v>409</v>
      </c>
      <c r="B57" s="31" t="s">
        <v>406</v>
      </c>
      <c r="C57" s="69" t="s">
        <v>408</v>
      </c>
      <c r="D57" s="25"/>
      <c r="E57" s="68">
        <v>96100</v>
      </c>
      <c r="F57" s="63"/>
      <c r="G57" s="67">
        <v>5.2827000000000002</v>
      </c>
      <c r="H57" s="65"/>
      <c r="I57" s="66">
        <v>507667.17</v>
      </c>
      <c r="J57" s="65"/>
      <c r="K57" s="62">
        <v>3.0169000000000001</v>
      </c>
      <c r="L57" s="65"/>
      <c r="M57" s="64">
        <v>289920.99</v>
      </c>
      <c r="N57" s="63"/>
      <c r="O57" s="62">
        <v>8.6999999999999994E-3</v>
      </c>
      <c r="P57" s="63"/>
      <c r="Q57" s="62">
        <v>0.51480000000000004</v>
      </c>
      <c r="R57" s="61"/>
    </row>
    <row r="58" spans="1:18" ht="19.5" customHeight="1" x14ac:dyDescent="0.2">
      <c r="A58" s="70" t="s">
        <v>407</v>
      </c>
      <c r="B58" s="31" t="s">
        <v>406</v>
      </c>
      <c r="C58" s="69" t="s">
        <v>405</v>
      </c>
      <c r="D58" s="25"/>
      <c r="E58" s="68">
        <v>1257</v>
      </c>
      <c r="F58" s="63"/>
      <c r="G58" s="67">
        <v>347.1207</v>
      </c>
      <c r="H58" s="65"/>
      <c r="I58" s="66">
        <v>436330.73</v>
      </c>
      <c r="J58" s="65"/>
      <c r="K58" s="62">
        <v>249.21190000000001</v>
      </c>
      <c r="L58" s="65"/>
      <c r="M58" s="64">
        <v>313259.31</v>
      </c>
      <c r="N58" s="63"/>
      <c r="O58" s="62">
        <v>5.9999999999999995E-4</v>
      </c>
      <c r="P58" s="63"/>
      <c r="Q58" s="62">
        <v>0.55620000000000003</v>
      </c>
      <c r="R58" s="61"/>
    </row>
    <row r="59" spans="1:18" ht="19.5" customHeight="1" x14ac:dyDescent="0.2">
      <c r="A59" s="70" t="s">
        <v>404</v>
      </c>
      <c r="B59" s="31"/>
      <c r="C59" s="69"/>
      <c r="D59" s="25" t="s">
        <v>403</v>
      </c>
      <c r="E59" s="68"/>
      <c r="F59" s="63" t="s">
        <v>402</v>
      </c>
      <c r="G59" s="67"/>
      <c r="H59" s="65" t="s">
        <v>401</v>
      </c>
      <c r="I59" s="66"/>
      <c r="J59" s="65" t="s">
        <v>400</v>
      </c>
      <c r="K59" s="62"/>
      <c r="L59" s="65" t="s">
        <v>399</v>
      </c>
      <c r="M59" s="64"/>
      <c r="N59" s="63" t="s">
        <v>398</v>
      </c>
      <c r="O59" s="62"/>
      <c r="P59" s="63" t="s">
        <v>397</v>
      </c>
      <c r="Q59" s="62"/>
      <c r="R59" s="61"/>
    </row>
    <row r="60" spans="1:18" ht="19.5" customHeight="1" x14ac:dyDescent="0.2">
      <c r="A60" s="70" t="s">
        <v>396</v>
      </c>
      <c r="B60" s="31"/>
      <c r="C60" s="69"/>
      <c r="D60" s="25" t="s">
        <v>395</v>
      </c>
      <c r="E60" s="68"/>
      <c r="F60" s="63" t="s">
        <v>35</v>
      </c>
      <c r="G60" s="67"/>
      <c r="H60" s="65" t="s">
        <v>394</v>
      </c>
      <c r="I60" s="66"/>
      <c r="J60" s="65" t="s">
        <v>393</v>
      </c>
      <c r="K60" s="62"/>
      <c r="L60" s="65" t="s">
        <v>392</v>
      </c>
      <c r="M60" s="64"/>
      <c r="N60" s="63" t="s">
        <v>391</v>
      </c>
      <c r="O60" s="62"/>
      <c r="P60" s="63" t="s">
        <v>390</v>
      </c>
      <c r="Q60" s="62"/>
      <c r="R60" s="61"/>
    </row>
    <row r="61" spans="1:18" ht="19.5" customHeight="1" x14ac:dyDescent="0.2">
      <c r="A61" s="70" t="s">
        <v>389</v>
      </c>
      <c r="B61" s="31"/>
      <c r="C61" s="69"/>
      <c r="D61" s="25" t="s">
        <v>388</v>
      </c>
      <c r="E61" s="68"/>
      <c r="F61" s="63" t="s">
        <v>36</v>
      </c>
      <c r="G61" s="67"/>
      <c r="H61" s="65" t="s">
        <v>387</v>
      </c>
      <c r="I61" s="66">
        <v>16426194.01</v>
      </c>
      <c r="J61" s="65" t="s">
        <v>386</v>
      </c>
      <c r="K61" s="62"/>
      <c r="L61" s="65" t="s">
        <v>385</v>
      </c>
      <c r="M61" s="64">
        <v>15071433.83</v>
      </c>
      <c r="N61" s="63" t="s">
        <v>384</v>
      </c>
      <c r="O61" s="62"/>
      <c r="P61" s="63" t="s">
        <v>383</v>
      </c>
      <c r="Q61" s="62">
        <v>26.759599999999999</v>
      </c>
      <c r="R61" s="61"/>
    </row>
    <row r="62" spans="1:18" ht="19.5" customHeight="1" x14ac:dyDescent="0.2">
      <c r="A62" s="70" t="s">
        <v>382</v>
      </c>
      <c r="B62" s="31"/>
      <c r="C62" s="69"/>
      <c r="D62" s="25" t="s">
        <v>381</v>
      </c>
      <c r="E62" s="68"/>
      <c r="F62" s="63" t="s">
        <v>380</v>
      </c>
      <c r="G62" s="67"/>
      <c r="H62" s="65" t="s">
        <v>379</v>
      </c>
      <c r="I62" s="66">
        <v>43791400.329999998</v>
      </c>
      <c r="J62" s="65" t="s">
        <v>378</v>
      </c>
      <c r="K62" s="62"/>
      <c r="L62" s="65" t="s">
        <v>377</v>
      </c>
      <c r="M62" s="64">
        <v>46815760.93</v>
      </c>
      <c r="N62" s="63" t="s">
        <v>376</v>
      </c>
      <c r="O62" s="62"/>
      <c r="P62" s="63" t="s">
        <v>375</v>
      </c>
      <c r="Q62" s="62">
        <v>83.122200000000007</v>
      </c>
      <c r="R62" s="61"/>
    </row>
    <row r="63" spans="1:18" ht="17.25" customHeight="1" x14ac:dyDescent="0.2">
      <c r="A63" s="60" t="s">
        <v>374</v>
      </c>
      <c r="B63" s="60"/>
      <c r="C63" s="60"/>
      <c r="D63" s="59"/>
      <c r="E63" s="43"/>
      <c r="F63" s="55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4"/>
      <c r="R63" s="53"/>
    </row>
    <row r="64" spans="1:18" ht="10.5" customHeight="1" x14ac:dyDescent="0.2">
      <c r="A64" s="60" t="s">
        <v>373</v>
      </c>
      <c r="B64" s="60"/>
      <c r="C64" s="60"/>
      <c r="D64" s="59"/>
      <c r="E64" s="43"/>
      <c r="F64" s="55"/>
      <c r="G64" s="58"/>
      <c r="H64" s="55"/>
      <c r="I64" s="56"/>
      <c r="J64" s="55"/>
      <c r="K64" s="58"/>
      <c r="L64" s="57"/>
      <c r="M64" s="56"/>
      <c r="N64" s="55"/>
      <c r="O64" s="54"/>
      <c r="P64" s="55"/>
      <c r="Q64" s="54"/>
      <c r="R64" s="53"/>
    </row>
    <row r="65" spans="1:19" ht="15.75" customHeight="1" x14ac:dyDescent="0.2">
      <c r="A65" s="60" t="s">
        <v>372</v>
      </c>
      <c r="B65" s="60"/>
      <c r="C65" s="60"/>
      <c r="D65" s="59"/>
      <c r="E65" s="43"/>
      <c r="F65" s="55"/>
      <c r="G65" s="58"/>
      <c r="H65" s="55"/>
      <c r="I65" s="56"/>
      <c r="J65" s="55"/>
      <c r="K65" s="58"/>
      <c r="L65" s="57"/>
      <c r="M65" s="56"/>
      <c r="N65" s="55"/>
      <c r="O65" s="54"/>
      <c r="P65" s="55"/>
      <c r="Q65" s="54"/>
      <c r="R65" s="53"/>
    </row>
    <row r="66" spans="1:19" ht="21.75" customHeight="1" x14ac:dyDescent="0.2">
      <c r="A66" s="60"/>
      <c r="B66" s="60"/>
      <c r="C66" s="60"/>
      <c r="D66" s="59"/>
      <c r="E66" s="43"/>
      <c r="F66" s="55"/>
      <c r="G66" s="58"/>
      <c r="H66" s="55"/>
      <c r="I66" s="56"/>
      <c r="J66" s="55"/>
      <c r="K66" s="58"/>
      <c r="L66" s="57"/>
      <c r="M66" s="56"/>
      <c r="N66" s="55"/>
      <c r="O66" s="54"/>
      <c r="P66" s="55"/>
      <c r="Q66" s="54"/>
      <c r="R66" s="53"/>
    </row>
    <row r="67" spans="1:19" x14ac:dyDescent="0.2">
      <c r="F67" s="35"/>
      <c r="H67" s="34"/>
      <c r="J67" s="34"/>
      <c r="N67" s="35"/>
      <c r="P67" s="35"/>
      <c r="R67" s="52" t="e">
        <f>#REF!-85736322.07</f>
        <v>#REF!</v>
      </c>
      <c r="S67" s="52" t="e">
        <f>#REF!-85736322.07</f>
        <v>#REF!</v>
      </c>
    </row>
    <row r="68" spans="1:19" ht="26.25" customHeight="1" x14ac:dyDescent="0.2">
      <c r="A68" s="50" t="s">
        <v>83</v>
      </c>
      <c r="E68" s="51" t="s">
        <v>85</v>
      </c>
      <c r="H68" s="34"/>
      <c r="I68" s="35" t="s">
        <v>84</v>
      </c>
      <c r="J68" s="35"/>
      <c r="L68" s="35"/>
      <c r="M68" s="185" t="s">
        <v>86</v>
      </c>
      <c r="N68" s="185"/>
      <c r="O68" s="185"/>
      <c r="P68" s="36"/>
    </row>
    <row r="69" spans="1:19" ht="24.75" customHeight="1" x14ac:dyDescent="0.2">
      <c r="A69" s="50" t="s">
        <v>907</v>
      </c>
      <c r="E69" s="49" t="s">
        <v>344</v>
      </c>
      <c r="I69" s="21"/>
      <c r="M69" s="183" t="s">
        <v>343</v>
      </c>
      <c r="N69" s="183"/>
      <c r="O69" s="183"/>
      <c r="P69" s="47"/>
    </row>
    <row r="70" spans="1:19" ht="30.75" customHeight="1" x14ac:dyDescent="0.2">
      <c r="M70" s="47"/>
      <c r="N70" s="47"/>
      <c r="O70" s="48"/>
      <c r="P70" s="47"/>
    </row>
    <row r="72" spans="1:19" x14ac:dyDescent="0.2">
      <c r="B72" s="46"/>
    </row>
    <row r="73" spans="1:19" x14ac:dyDescent="0.2">
      <c r="C73" s="45"/>
      <c r="D73" s="44"/>
      <c r="E73" s="43"/>
      <c r="F73" s="41"/>
      <c r="G73" s="42"/>
      <c r="H73" s="41"/>
      <c r="J73" s="41"/>
      <c r="K73" s="42"/>
      <c r="L73" s="41"/>
    </row>
    <row r="74" spans="1:19" x14ac:dyDescent="0.2">
      <c r="C74" s="45"/>
      <c r="D74" s="44"/>
      <c r="E74" s="43"/>
      <c r="F74" s="41"/>
      <c r="G74" s="42"/>
      <c r="H74" s="41"/>
      <c r="J74" s="41"/>
      <c r="K74" s="42"/>
      <c r="L74" s="41"/>
    </row>
    <row r="75" spans="1:19" x14ac:dyDescent="0.2">
      <c r="B75" s="182"/>
      <c r="C75" s="182"/>
      <c r="D75" s="182"/>
      <c r="E75" s="182"/>
      <c r="F75" s="41"/>
      <c r="G75" s="42"/>
      <c r="H75" s="41"/>
      <c r="I75" s="41"/>
      <c r="J75" s="41"/>
      <c r="K75" s="42"/>
      <c r="L75" s="41"/>
      <c r="M75" s="41"/>
    </row>
    <row r="76" spans="1:19" x14ac:dyDescent="0.2">
      <c r="B76" s="182"/>
      <c r="C76" s="182"/>
      <c r="D76" s="182"/>
      <c r="E76" s="182"/>
      <c r="F76" s="41"/>
      <c r="G76" s="42"/>
      <c r="H76" s="41"/>
      <c r="I76" s="41"/>
      <c r="J76" s="41"/>
      <c r="K76" s="42"/>
      <c r="L76" s="41"/>
      <c r="M76" s="41"/>
    </row>
    <row r="77" spans="1:19" x14ac:dyDescent="0.2">
      <c r="B77" s="182"/>
      <c r="C77" s="182"/>
      <c r="D77" s="182"/>
      <c r="E77" s="182"/>
      <c r="K77" s="42"/>
      <c r="L77" s="41"/>
      <c r="M77" s="41"/>
    </row>
    <row r="78" spans="1:19" x14ac:dyDescent="0.2">
      <c r="K78" s="42"/>
      <c r="L78" s="41"/>
      <c r="M78" s="41"/>
    </row>
  </sheetData>
  <mergeCells count="21">
    <mergeCell ref="M68:O68"/>
    <mergeCell ref="B75:E77"/>
    <mergeCell ref="A14:C14"/>
    <mergeCell ref="J12:J14"/>
    <mergeCell ref="E12:E13"/>
    <mergeCell ref="A9:Q9"/>
    <mergeCell ref="K12:K13"/>
    <mergeCell ref="H12:H14"/>
    <mergeCell ref="A8:Q8"/>
    <mergeCell ref="M69:O69"/>
    <mergeCell ref="G12:G13"/>
    <mergeCell ref="L12:L14"/>
    <mergeCell ref="I12:I13"/>
    <mergeCell ref="O12:O13"/>
    <mergeCell ref="Q12:Q13"/>
    <mergeCell ref="F12:F14"/>
    <mergeCell ref="A12:C12"/>
    <mergeCell ref="N12:N14"/>
    <mergeCell ref="M12:M13"/>
    <mergeCell ref="P12:P14"/>
    <mergeCell ref="D12:D14"/>
  </mergeCells>
  <printOptions horizontalCentered="1"/>
  <pageMargins left="0.39370078740157483" right="0.39370078740157483" top="0.39370078740157483" bottom="0.19685039370078741" header="0.51181102362204722" footer="0.51181102362204722"/>
  <pageSetup scale="4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44"/>
  <sheetViews>
    <sheetView view="pageBreakPreview" topLeftCell="A28" zoomScaleNormal="100" zoomScaleSheetLayoutView="100" workbookViewId="0">
      <selection activeCell="K23" sqref="K23"/>
    </sheetView>
  </sheetViews>
  <sheetFormatPr defaultRowHeight="12.75" customHeight="1" x14ac:dyDescent="0.2"/>
  <cols>
    <col min="1" max="1" width="18.85546875" style="21" customWidth="1"/>
    <col min="2" max="2" width="13.28515625" style="21" customWidth="1"/>
    <col min="3" max="3" width="10.140625" style="21" customWidth="1"/>
    <col min="4" max="4" width="5.140625" style="21" customWidth="1"/>
    <col min="5" max="5" width="14.7109375" style="21" customWidth="1"/>
    <col min="6" max="6" width="4.85546875" style="21" customWidth="1"/>
    <col min="7" max="7" width="15.7109375" style="21" customWidth="1"/>
    <col min="8" max="8" width="5" style="21" customWidth="1"/>
    <col min="9" max="9" width="16.140625" style="21" customWidth="1"/>
    <col min="10" max="10" width="4.85546875" style="21" customWidth="1"/>
    <col min="11" max="11" width="12.140625" style="21" customWidth="1"/>
    <col min="12" max="12" width="4.140625" style="21" customWidth="1"/>
    <col min="13" max="13" width="13.140625" style="21" customWidth="1"/>
    <col min="14" max="14" width="11.140625" style="21" customWidth="1"/>
    <col min="15" max="15" width="14.85546875" style="21" hidden="1" customWidth="1"/>
    <col min="16" max="16384" width="9.140625" style="21"/>
  </cols>
  <sheetData>
    <row r="1" spans="1:13" x14ac:dyDescent="0.2">
      <c r="A1" s="21" t="str">
        <f>'1'!A1</f>
        <v>Naziv investicionog fonda: OAIF Future fund</v>
      </c>
    </row>
    <row r="2" spans="1:13" x14ac:dyDescent="0.2">
      <c r="A2" s="21" t="str">
        <f>'[1]1'!A2</f>
        <v xml:space="preserve">Registarski broj investicionog fonda: </v>
      </c>
    </row>
    <row r="3" spans="1:13" x14ac:dyDescent="0.2">
      <c r="A3" s="21" t="str">
        <f>'[1]1'!A3</f>
        <v>Naziv društva za upravljanje investicionim fondom: Društvo za upravljanje investicionim fondovima Kristal invest A.D. Banja Luka</v>
      </c>
    </row>
    <row r="4" spans="1:13" x14ac:dyDescent="0.2">
      <c r="A4" s="21" t="str">
        <f>'[1]1'!A4</f>
        <v>Matični broj društva za upravljanje investicionim fondom: 01935615</v>
      </c>
    </row>
    <row r="5" spans="1:13" x14ac:dyDescent="0.2">
      <c r="A5" s="21" t="str">
        <f>'[1]1'!A5</f>
        <v>JIB društva za upravljanje investicionim fondom: 4400819920004</v>
      </c>
    </row>
    <row r="6" spans="1:13" x14ac:dyDescent="0.2">
      <c r="A6" s="21" t="str">
        <f>'[1]1'!A6</f>
        <v>JIB zatvorenog investicionog fonda: JP-M-6</v>
      </c>
    </row>
    <row r="7" spans="1:13" x14ac:dyDescent="0.2">
      <c r="A7" s="182" t="s">
        <v>628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</row>
    <row r="8" spans="1:13" x14ac:dyDescent="0.2">
      <c r="A8" s="182" t="s">
        <v>627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</row>
    <row r="9" spans="1:13" x14ac:dyDescent="0.2">
      <c r="A9" s="40" t="s">
        <v>626</v>
      </c>
    </row>
    <row r="10" spans="1:13" ht="17.25" customHeight="1" x14ac:dyDescent="0.2">
      <c r="A10" s="196" t="s">
        <v>543</v>
      </c>
      <c r="B10" s="197"/>
      <c r="C10" s="198"/>
      <c r="D10" s="188" t="s">
        <v>368</v>
      </c>
      <c r="E10" s="188" t="s">
        <v>625</v>
      </c>
      <c r="F10" s="188" t="s">
        <v>368</v>
      </c>
      <c r="G10" s="188" t="s">
        <v>624</v>
      </c>
      <c r="H10" s="188" t="s">
        <v>623</v>
      </c>
      <c r="I10" s="188" t="s">
        <v>538</v>
      </c>
      <c r="J10" s="188" t="s">
        <v>368</v>
      </c>
      <c r="K10" s="188" t="s">
        <v>622</v>
      </c>
      <c r="L10" s="188" t="s">
        <v>368</v>
      </c>
      <c r="M10" s="188" t="s">
        <v>536</v>
      </c>
    </row>
    <row r="11" spans="1:13" ht="82.5" customHeight="1" x14ac:dyDescent="0.2">
      <c r="A11" s="31" t="s">
        <v>535</v>
      </c>
      <c r="B11" s="31" t="s">
        <v>534</v>
      </c>
      <c r="C11" s="31" t="s">
        <v>533</v>
      </c>
      <c r="D11" s="189"/>
      <c r="E11" s="190"/>
      <c r="F11" s="189"/>
      <c r="G11" s="190"/>
      <c r="H11" s="189"/>
      <c r="I11" s="190"/>
      <c r="J11" s="189"/>
      <c r="K11" s="190"/>
      <c r="L11" s="189"/>
      <c r="M11" s="190"/>
    </row>
    <row r="12" spans="1:13" ht="12" customHeight="1" x14ac:dyDescent="0.2">
      <c r="A12" s="201">
        <v>1</v>
      </c>
      <c r="B12" s="202"/>
      <c r="C12" s="203"/>
      <c r="D12" s="190"/>
      <c r="E12" s="31">
        <v>2</v>
      </c>
      <c r="F12" s="190"/>
      <c r="G12" s="31">
        <v>3</v>
      </c>
      <c r="H12" s="190"/>
      <c r="I12" s="31">
        <v>4</v>
      </c>
      <c r="J12" s="190"/>
      <c r="K12" s="31">
        <v>5</v>
      </c>
      <c r="L12" s="190"/>
      <c r="M12" s="31">
        <v>6</v>
      </c>
    </row>
    <row r="13" spans="1:13" ht="25.5" x14ac:dyDescent="0.2">
      <c r="A13" s="70" t="s">
        <v>621</v>
      </c>
      <c r="B13" s="31"/>
      <c r="C13" s="31"/>
      <c r="D13" s="25" t="s">
        <v>620</v>
      </c>
      <c r="E13" s="86"/>
      <c r="F13" s="25" t="s">
        <v>619</v>
      </c>
      <c r="G13" s="86"/>
      <c r="H13" s="25" t="s">
        <v>618</v>
      </c>
      <c r="I13" s="86"/>
      <c r="J13" s="25" t="s">
        <v>617</v>
      </c>
      <c r="K13" s="62"/>
      <c r="L13" s="85" t="s">
        <v>616</v>
      </c>
      <c r="M13" s="62"/>
    </row>
    <row r="14" spans="1:13" x14ac:dyDescent="0.2">
      <c r="A14" s="70" t="s">
        <v>615</v>
      </c>
      <c r="B14" s="31"/>
      <c r="C14" s="31"/>
      <c r="D14" s="25" t="s">
        <v>614</v>
      </c>
      <c r="E14" s="86">
        <v>3716771</v>
      </c>
      <c r="F14" s="25" t="s">
        <v>613</v>
      </c>
      <c r="G14" s="86">
        <v>3536280.61</v>
      </c>
      <c r="H14" s="25" t="s">
        <v>612</v>
      </c>
      <c r="I14" s="86">
        <v>3666423.0348</v>
      </c>
      <c r="J14" s="25" t="s">
        <v>611</v>
      </c>
      <c r="K14" s="62"/>
      <c r="L14" s="85" t="s">
        <v>610</v>
      </c>
      <c r="M14" s="62">
        <v>6.5098000000000003</v>
      </c>
    </row>
    <row r="15" spans="1:13" x14ac:dyDescent="0.2">
      <c r="A15" s="70" t="s">
        <v>602</v>
      </c>
      <c r="B15" s="31" t="s">
        <v>601</v>
      </c>
      <c r="C15" s="31" t="s">
        <v>609</v>
      </c>
      <c r="D15" s="25"/>
      <c r="E15" s="86">
        <v>522262.5</v>
      </c>
      <c r="F15" s="25"/>
      <c r="G15" s="86">
        <v>528847.4</v>
      </c>
      <c r="H15" s="25"/>
      <c r="I15" s="86">
        <v>522262.5</v>
      </c>
      <c r="J15" s="25"/>
      <c r="K15" s="62">
        <v>3.8426</v>
      </c>
      <c r="L15" s="85"/>
      <c r="M15" s="62">
        <v>0.92730000000000001</v>
      </c>
    </row>
    <row r="16" spans="1:13" x14ac:dyDescent="0.2">
      <c r="A16" s="70" t="s">
        <v>602</v>
      </c>
      <c r="B16" s="31" t="s">
        <v>601</v>
      </c>
      <c r="C16" s="31" t="s">
        <v>608</v>
      </c>
      <c r="D16" s="25"/>
      <c r="E16" s="86">
        <v>728457.3</v>
      </c>
      <c r="F16" s="25"/>
      <c r="G16" s="86">
        <v>735105.3</v>
      </c>
      <c r="H16" s="25"/>
      <c r="I16" s="86">
        <v>737198.79</v>
      </c>
      <c r="J16" s="25"/>
      <c r="K16" s="62">
        <v>7.8651999999999997</v>
      </c>
      <c r="L16" s="85"/>
      <c r="M16" s="62">
        <v>1.3089</v>
      </c>
    </row>
    <row r="17" spans="1:13" x14ac:dyDescent="0.2">
      <c r="A17" s="70" t="s">
        <v>602</v>
      </c>
      <c r="B17" s="31" t="s">
        <v>601</v>
      </c>
      <c r="C17" s="31" t="s">
        <v>607</v>
      </c>
      <c r="D17" s="25"/>
      <c r="E17" s="86">
        <v>144037.20000000001</v>
      </c>
      <c r="F17" s="25"/>
      <c r="G17" s="86">
        <v>126773.31</v>
      </c>
      <c r="H17" s="25"/>
      <c r="I17" s="86">
        <v>143461.20000000001</v>
      </c>
      <c r="J17" s="25"/>
      <c r="K17" s="62">
        <v>3.5333999999999999</v>
      </c>
      <c r="L17" s="85"/>
      <c r="M17" s="62">
        <v>0.25469999999999998</v>
      </c>
    </row>
    <row r="18" spans="1:13" x14ac:dyDescent="0.2">
      <c r="A18" s="70" t="s">
        <v>602</v>
      </c>
      <c r="B18" s="31" t="s">
        <v>601</v>
      </c>
      <c r="C18" s="31" t="s">
        <v>606</v>
      </c>
      <c r="D18" s="25"/>
      <c r="E18" s="86">
        <v>1000</v>
      </c>
      <c r="F18" s="25"/>
      <c r="G18" s="86">
        <v>855</v>
      </c>
      <c r="H18" s="25"/>
      <c r="I18" s="86">
        <v>992</v>
      </c>
      <c r="J18" s="25"/>
      <c r="K18" s="62">
        <v>1.3899999999999999E-2</v>
      </c>
      <c r="L18" s="85"/>
      <c r="M18" s="62">
        <v>1.8E-3</v>
      </c>
    </row>
    <row r="19" spans="1:13" x14ac:dyDescent="0.2">
      <c r="A19" s="70" t="s">
        <v>602</v>
      </c>
      <c r="B19" s="31" t="s">
        <v>601</v>
      </c>
      <c r="C19" s="31" t="s">
        <v>605</v>
      </c>
      <c r="D19" s="25"/>
      <c r="E19" s="86">
        <v>849664.8</v>
      </c>
      <c r="F19" s="25"/>
      <c r="G19" s="86">
        <v>724197.63</v>
      </c>
      <c r="H19" s="25"/>
      <c r="I19" s="86">
        <v>836919.83</v>
      </c>
      <c r="J19" s="25"/>
      <c r="K19" s="62">
        <v>5.1077000000000004</v>
      </c>
      <c r="L19" s="85"/>
      <c r="M19" s="62">
        <v>1.486</v>
      </c>
    </row>
    <row r="20" spans="1:13" x14ac:dyDescent="0.2">
      <c r="A20" s="70" t="s">
        <v>602</v>
      </c>
      <c r="B20" s="31" t="s">
        <v>601</v>
      </c>
      <c r="C20" s="31" t="s">
        <v>604</v>
      </c>
      <c r="D20" s="25"/>
      <c r="E20" s="86">
        <v>575539.19999999995</v>
      </c>
      <c r="F20" s="25"/>
      <c r="G20" s="86">
        <v>561399.67000000004</v>
      </c>
      <c r="H20" s="25"/>
      <c r="I20" s="86">
        <v>558273.02</v>
      </c>
      <c r="J20" s="25"/>
      <c r="K20" s="62"/>
      <c r="L20" s="85"/>
      <c r="M20" s="62">
        <v>0.99119999999999997</v>
      </c>
    </row>
    <row r="21" spans="1:13" x14ac:dyDescent="0.2">
      <c r="A21" s="70" t="s">
        <v>602</v>
      </c>
      <c r="B21" s="31" t="s">
        <v>601</v>
      </c>
      <c r="C21" s="31" t="s">
        <v>603</v>
      </c>
      <c r="D21" s="25"/>
      <c r="E21" s="86">
        <v>162000</v>
      </c>
      <c r="F21" s="25"/>
      <c r="G21" s="86">
        <v>157352.42000000001</v>
      </c>
      <c r="H21" s="25"/>
      <c r="I21" s="86">
        <v>155520</v>
      </c>
      <c r="J21" s="25"/>
      <c r="K21" s="62">
        <v>0.68979999999999997</v>
      </c>
      <c r="L21" s="85"/>
      <c r="M21" s="62">
        <v>0.27610000000000001</v>
      </c>
    </row>
    <row r="22" spans="1:13" x14ac:dyDescent="0.2">
      <c r="A22" s="70" t="s">
        <v>602</v>
      </c>
      <c r="B22" s="31" t="s">
        <v>601</v>
      </c>
      <c r="C22" s="31" t="s">
        <v>600</v>
      </c>
      <c r="D22" s="25"/>
      <c r="E22" s="86">
        <v>733810</v>
      </c>
      <c r="F22" s="25"/>
      <c r="G22" s="86">
        <v>701749.87</v>
      </c>
      <c r="H22" s="25"/>
      <c r="I22" s="86">
        <v>711795.7</v>
      </c>
      <c r="J22" s="25"/>
      <c r="K22" s="62"/>
      <c r="L22" s="85"/>
      <c r="M22" s="62">
        <v>1.2638</v>
      </c>
    </row>
    <row r="23" spans="1:13" ht="76.5" x14ac:dyDescent="0.2">
      <c r="A23" s="70" t="s">
        <v>599</v>
      </c>
      <c r="B23" s="31"/>
      <c r="C23" s="31"/>
      <c r="D23" s="25" t="s">
        <v>598</v>
      </c>
      <c r="E23" s="86"/>
      <c r="F23" s="25" t="s">
        <v>597</v>
      </c>
      <c r="G23" s="86"/>
      <c r="H23" s="25" t="s">
        <v>596</v>
      </c>
      <c r="I23" s="86"/>
      <c r="J23" s="25" t="s">
        <v>595</v>
      </c>
      <c r="K23" s="62"/>
      <c r="L23" s="85" t="s">
        <v>594</v>
      </c>
      <c r="M23" s="62"/>
    </row>
    <row r="24" spans="1:13" ht="25.5" x14ac:dyDescent="0.2">
      <c r="A24" s="70" t="s">
        <v>593</v>
      </c>
      <c r="B24" s="31"/>
      <c r="C24" s="31"/>
      <c r="D24" s="25" t="s">
        <v>592</v>
      </c>
      <c r="E24" s="86"/>
      <c r="F24" s="25" t="s">
        <v>591</v>
      </c>
      <c r="G24" s="86"/>
      <c r="H24" s="25" t="s">
        <v>590</v>
      </c>
      <c r="I24" s="86"/>
      <c r="J24" s="25" t="s">
        <v>589</v>
      </c>
      <c r="K24" s="62"/>
      <c r="L24" s="85" t="s">
        <v>588</v>
      </c>
      <c r="M24" s="62"/>
    </row>
    <row r="25" spans="1:13" ht="38.25" x14ac:dyDescent="0.2">
      <c r="A25" s="70" t="s">
        <v>587</v>
      </c>
      <c r="B25" s="31"/>
      <c r="C25" s="31"/>
      <c r="D25" s="25" t="s">
        <v>586</v>
      </c>
      <c r="E25" s="86">
        <v>3716771</v>
      </c>
      <c r="F25" s="25" t="s">
        <v>585</v>
      </c>
      <c r="G25" s="86">
        <v>3536280.61</v>
      </c>
      <c r="H25" s="25" t="s">
        <v>584</v>
      </c>
      <c r="I25" s="86">
        <v>3666423.03</v>
      </c>
      <c r="J25" s="25" t="s">
        <v>583</v>
      </c>
      <c r="K25" s="62"/>
      <c r="L25" s="85" t="s">
        <v>582</v>
      </c>
      <c r="M25" s="62">
        <v>6.5098000000000003</v>
      </c>
    </row>
    <row r="26" spans="1:13" ht="25.5" x14ac:dyDescent="0.2">
      <c r="A26" s="70" t="s">
        <v>581</v>
      </c>
      <c r="B26" s="31"/>
      <c r="C26" s="31"/>
      <c r="D26" s="25" t="s">
        <v>580</v>
      </c>
      <c r="E26" s="86"/>
      <c r="F26" s="25" t="s">
        <v>579</v>
      </c>
      <c r="G26" s="86"/>
      <c r="H26" s="25" t="s">
        <v>578</v>
      </c>
      <c r="I26" s="86"/>
      <c r="J26" s="25" t="s">
        <v>577</v>
      </c>
      <c r="K26" s="62"/>
      <c r="L26" s="85" t="s">
        <v>576</v>
      </c>
      <c r="M26" s="62"/>
    </row>
    <row r="27" spans="1:13" ht="51" x14ac:dyDescent="0.2">
      <c r="A27" s="70" t="s">
        <v>575</v>
      </c>
      <c r="B27" s="31"/>
      <c r="C27" s="31"/>
      <c r="D27" s="25" t="s">
        <v>574</v>
      </c>
      <c r="E27" s="86"/>
      <c r="F27" s="25" t="s">
        <v>573</v>
      </c>
      <c r="G27" s="86"/>
      <c r="H27" s="25" t="s">
        <v>572</v>
      </c>
      <c r="I27" s="86"/>
      <c r="J27" s="25" t="s">
        <v>571</v>
      </c>
      <c r="K27" s="62"/>
      <c r="L27" s="85" t="s">
        <v>570</v>
      </c>
      <c r="M27" s="62"/>
    </row>
    <row r="28" spans="1:13" ht="25.5" x14ac:dyDescent="0.2">
      <c r="A28" s="70" t="s">
        <v>569</v>
      </c>
      <c r="B28" s="31"/>
      <c r="C28" s="31"/>
      <c r="D28" s="25" t="s">
        <v>568</v>
      </c>
      <c r="E28" s="86"/>
      <c r="F28" s="25" t="s">
        <v>567</v>
      </c>
      <c r="G28" s="86"/>
      <c r="H28" s="25" t="s">
        <v>566</v>
      </c>
      <c r="I28" s="86"/>
      <c r="J28" s="25" t="s">
        <v>565</v>
      </c>
      <c r="K28" s="62"/>
      <c r="L28" s="85" t="s">
        <v>564</v>
      </c>
      <c r="M28" s="62"/>
    </row>
    <row r="29" spans="1:13" ht="25.5" x14ac:dyDescent="0.2">
      <c r="A29" s="70" t="s">
        <v>563</v>
      </c>
      <c r="B29" s="31"/>
      <c r="C29" s="31"/>
      <c r="D29" s="25" t="s">
        <v>562</v>
      </c>
      <c r="E29" s="86"/>
      <c r="F29" s="25" t="s">
        <v>561</v>
      </c>
      <c r="G29" s="86"/>
      <c r="H29" s="25" t="s">
        <v>560</v>
      </c>
      <c r="I29" s="86"/>
      <c r="J29" s="25" t="s">
        <v>559</v>
      </c>
      <c r="K29" s="62"/>
      <c r="L29" s="85" t="s">
        <v>558</v>
      </c>
      <c r="M29" s="62"/>
    </row>
    <row r="30" spans="1:13" ht="38.25" x14ac:dyDescent="0.2">
      <c r="A30" s="70" t="s">
        <v>557</v>
      </c>
      <c r="B30" s="31"/>
      <c r="C30" s="31"/>
      <c r="D30" s="25" t="s">
        <v>556</v>
      </c>
      <c r="E30" s="86"/>
      <c r="F30" s="25" t="s">
        <v>555</v>
      </c>
      <c r="G30" s="86"/>
      <c r="H30" s="25" t="s">
        <v>554</v>
      </c>
      <c r="I30" s="86"/>
      <c r="J30" s="25" t="s">
        <v>32</v>
      </c>
      <c r="K30" s="62"/>
      <c r="L30" s="85" t="s">
        <v>553</v>
      </c>
      <c r="M30" s="62"/>
    </row>
    <row r="31" spans="1:13" ht="25.5" x14ac:dyDescent="0.2">
      <c r="A31" s="70" t="s">
        <v>552</v>
      </c>
      <c r="B31" s="31"/>
      <c r="C31" s="31"/>
      <c r="D31" s="25" t="s">
        <v>551</v>
      </c>
      <c r="E31" s="86">
        <v>3716771</v>
      </c>
      <c r="F31" s="25" t="s">
        <v>550</v>
      </c>
      <c r="G31" s="86">
        <v>3536280.61</v>
      </c>
      <c r="H31" s="25" t="s">
        <v>549</v>
      </c>
      <c r="I31" s="86">
        <v>3666423.03</v>
      </c>
      <c r="J31" s="25" t="s">
        <v>33</v>
      </c>
      <c r="K31" s="62"/>
      <c r="L31" s="85" t="s">
        <v>548</v>
      </c>
      <c r="M31" s="62">
        <v>6.5098000000000003</v>
      </c>
    </row>
    <row r="32" spans="1:13" ht="18.75" customHeight="1" x14ac:dyDescent="0.2">
      <c r="A32" s="39" t="s">
        <v>374</v>
      </c>
      <c r="B32" s="82"/>
      <c r="C32" s="82"/>
      <c r="D32" s="84"/>
      <c r="E32" s="83"/>
      <c r="F32" s="83"/>
      <c r="G32" s="83"/>
      <c r="H32" s="83"/>
      <c r="I32" s="83"/>
      <c r="J32" s="83"/>
      <c r="K32" s="83"/>
      <c r="L32" s="83"/>
      <c r="M32" s="83"/>
    </row>
    <row r="33" spans="1:13" x14ac:dyDescent="0.2">
      <c r="A33" s="39" t="s">
        <v>373</v>
      </c>
      <c r="B33" s="82"/>
      <c r="E33" s="83"/>
      <c r="F33" s="83"/>
      <c r="G33" s="83"/>
      <c r="H33" s="83"/>
      <c r="I33" s="83"/>
      <c r="J33" s="83"/>
      <c r="K33" s="83"/>
      <c r="L33" s="83"/>
      <c r="M33" s="83"/>
    </row>
    <row r="34" spans="1:13" ht="12" customHeight="1" x14ac:dyDescent="0.2">
      <c r="A34" s="39" t="s">
        <v>372</v>
      </c>
      <c r="B34" s="82"/>
      <c r="J34" s="47"/>
      <c r="K34" s="47"/>
      <c r="L34" s="47"/>
      <c r="M34" s="47"/>
    </row>
    <row r="35" spans="1:13" ht="12" customHeight="1" x14ac:dyDescent="0.2">
      <c r="A35" s="39" t="s">
        <v>547</v>
      </c>
      <c r="B35" s="82"/>
      <c r="J35" s="47"/>
      <c r="K35" s="47"/>
      <c r="L35" s="47"/>
      <c r="M35" s="47"/>
    </row>
    <row r="36" spans="1:13" x14ac:dyDescent="0.2">
      <c r="H36" s="51"/>
      <c r="J36" s="47"/>
    </row>
    <row r="37" spans="1:13" x14ac:dyDescent="0.2">
      <c r="A37" s="51" t="s">
        <v>83</v>
      </c>
      <c r="E37" s="51" t="s">
        <v>85</v>
      </c>
      <c r="H37" s="51" t="s">
        <v>84</v>
      </c>
      <c r="J37" s="47"/>
      <c r="K37" s="185" t="s">
        <v>86</v>
      </c>
      <c r="L37" s="185"/>
      <c r="M37" s="185"/>
    </row>
    <row r="38" spans="1:13" ht="27" customHeight="1" x14ac:dyDescent="0.2">
      <c r="A38" s="51" t="s">
        <v>907</v>
      </c>
      <c r="E38" s="49" t="s">
        <v>344</v>
      </c>
      <c r="J38" s="47"/>
      <c r="K38" s="183" t="s">
        <v>343</v>
      </c>
      <c r="L38" s="183"/>
      <c r="M38" s="183"/>
    </row>
    <row r="39" spans="1:13" x14ac:dyDescent="0.2">
      <c r="J39" s="47"/>
      <c r="K39" s="47"/>
      <c r="L39" s="47"/>
      <c r="M39" s="47"/>
    </row>
    <row r="42" spans="1:13" x14ac:dyDescent="0.2">
      <c r="B42" s="182"/>
      <c r="C42" s="182"/>
      <c r="D42" s="182"/>
      <c r="E42" s="182"/>
    </row>
    <row r="43" spans="1:13" x14ac:dyDescent="0.2">
      <c r="B43" s="182"/>
      <c r="C43" s="182"/>
      <c r="D43" s="182"/>
      <c r="E43" s="182"/>
    </row>
    <row r="44" spans="1:13" x14ac:dyDescent="0.2">
      <c r="B44" s="182"/>
      <c r="C44" s="182"/>
      <c r="D44" s="182"/>
      <c r="E44" s="182"/>
    </row>
  </sheetData>
  <mergeCells count="17">
    <mergeCell ref="B42:E44"/>
    <mergeCell ref="A12:C12"/>
    <mergeCell ref="I10:I11"/>
    <mergeCell ref="D10:D12"/>
    <mergeCell ref="A8:M8"/>
    <mergeCell ref="K10:K11"/>
    <mergeCell ref="J10:J12"/>
    <mergeCell ref="K37:M37"/>
    <mergeCell ref="M10:M11"/>
    <mergeCell ref="L10:L12"/>
    <mergeCell ref="F10:F12"/>
    <mergeCell ref="H10:H12"/>
    <mergeCell ref="G10:G11"/>
    <mergeCell ref="E10:E11"/>
    <mergeCell ref="K38:M38"/>
    <mergeCell ref="A7:M7"/>
    <mergeCell ref="A10:C10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6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52"/>
  <sheetViews>
    <sheetView view="pageBreakPreview" topLeftCell="A4" zoomScaleNormal="100" zoomScaleSheetLayoutView="100" workbookViewId="0">
      <selection sqref="A1:N40"/>
    </sheetView>
  </sheetViews>
  <sheetFormatPr defaultRowHeight="12.75" customHeight="1" x14ac:dyDescent="0.2"/>
  <cols>
    <col min="1" max="1" width="4.140625" style="21" customWidth="1"/>
    <col min="2" max="2" width="20.5703125" style="21" customWidth="1"/>
    <col min="3" max="3" width="10.85546875" style="21" customWidth="1"/>
    <col min="4" max="4" width="10" style="21" customWidth="1"/>
    <col min="5" max="5" width="6.7109375" style="21" customWidth="1"/>
    <col min="6" max="6" width="14.140625" style="21" customWidth="1"/>
    <col min="7" max="7" width="6" style="21" customWidth="1"/>
    <col min="8" max="8" width="15" style="21" customWidth="1"/>
    <col min="9" max="9" width="6.7109375" style="21" customWidth="1"/>
    <col min="10" max="10" width="15.7109375" style="21" customWidth="1"/>
    <col min="11" max="11" width="7.5703125" style="21" customWidth="1"/>
    <col min="12" max="12" width="13.140625" style="21" customWidth="1"/>
    <col min="13" max="13" width="6.85546875" style="21" customWidth="1"/>
    <col min="14" max="14" width="14.85546875" style="21" customWidth="1"/>
    <col min="15" max="15" width="10.140625" style="21" customWidth="1"/>
    <col min="16" max="16" width="11.42578125" style="21" hidden="1" customWidth="1"/>
    <col min="17" max="16384" width="9.140625" style="21"/>
  </cols>
  <sheetData>
    <row r="1" spans="1:14" x14ac:dyDescent="0.2">
      <c r="A1" s="21" t="str">
        <f>'1'!A1</f>
        <v>Naziv investicionog fonda: OAIF Future fund</v>
      </c>
    </row>
    <row r="2" spans="1:14" x14ac:dyDescent="0.2">
      <c r="A2" s="21" t="str">
        <f>'[1]1'!A2</f>
        <v xml:space="preserve">Registarski broj investicionog fonda: </v>
      </c>
    </row>
    <row r="3" spans="1:14" x14ac:dyDescent="0.2">
      <c r="A3" s="21" t="str">
        <f>'[1]1'!A3</f>
        <v>Naziv društva za upravljanje investicionim fondom: Društvo za upravljanje investicionim fondovima Kristal invest A.D. Banja Luka</v>
      </c>
    </row>
    <row r="4" spans="1:14" x14ac:dyDescent="0.2">
      <c r="A4" s="21" t="str">
        <f>'[1]1'!A4</f>
        <v>Matični broj društva za upravljanje investicionim fondom: 01935615</v>
      </c>
    </row>
    <row r="5" spans="1:14" x14ac:dyDescent="0.2">
      <c r="A5" s="21" t="str">
        <f>'[1]1'!A5</f>
        <v>JIB društva za upravljanje investicionim fondom: 4400819920004</v>
      </c>
    </row>
    <row r="6" spans="1:14" x14ac:dyDescent="0.2">
      <c r="A6" s="21" t="str">
        <f>'[1]1'!A6</f>
        <v>JIB zatvorenog investicionog fonda: JP-M-6</v>
      </c>
    </row>
    <row r="9" spans="1:14" x14ac:dyDescent="0.2">
      <c r="B9" s="182" t="s">
        <v>546</v>
      </c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</row>
    <row r="10" spans="1:14" x14ac:dyDescent="0.2">
      <c r="B10" s="182" t="s">
        <v>627</v>
      </c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</row>
    <row r="11" spans="1:14" x14ac:dyDescent="0.2"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</row>
    <row r="12" spans="1:14" x14ac:dyDescent="0.2">
      <c r="A12" s="21" t="s">
        <v>730</v>
      </c>
      <c r="B12" s="21" t="s">
        <v>729</v>
      </c>
    </row>
    <row r="13" spans="1:14" ht="15" customHeight="1" x14ac:dyDescent="0.2">
      <c r="A13" s="205" t="s">
        <v>728</v>
      </c>
      <c r="B13" s="208" t="s">
        <v>543</v>
      </c>
      <c r="C13" s="209"/>
      <c r="D13" s="210"/>
      <c r="E13" s="188" t="s">
        <v>368</v>
      </c>
      <c r="F13" s="188" t="s">
        <v>625</v>
      </c>
      <c r="G13" s="188" t="s">
        <v>368</v>
      </c>
      <c r="H13" s="188" t="s">
        <v>624</v>
      </c>
      <c r="I13" s="188" t="s">
        <v>368</v>
      </c>
      <c r="J13" s="188" t="s">
        <v>538</v>
      </c>
      <c r="K13" s="188" t="s">
        <v>368</v>
      </c>
      <c r="L13" s="188" t="s">
        <v>727</v>
      </c>
      <c r="M13" s="188" t="s">
        <v>368</v>
      </c>
      <c r="N13" s="188" t="s">
        <v>536</v>
      </c>
    </row>
    <row r="14" spans="1:14" ht="78.75" customHeight="1" x14ac:dyDescent="0.2">
      <c r="A14" s="206"/>
      <c r="B14" s="31" t="s">
        <v>535</v>
      </c>
      <c r="C14" s="69" t="s">
        <v>534</v>
      </c>
      <c r="D14" s="31" t="s">
        <v>533</v>
      </c>
      <c r="E14" s="189"/>
      <c r="F14" s="190"/>
      <c r="G14" s="189"/>
      <c r="H14" s="190"/>
      <c r="I14" s="189"/>
      <c r="J14" s="190"/>
      <c r="K14" s="189"/>
      <c r="L14" s="190"/>
      <c r="M14" s="189"/>
      <c r="N14" s="190"/>
    </row>
    <row r="15" spans="1:14" x14ac:dyDescent="0.2">
      <c r="B15" s="32">
        <v>1</v>
      </c>
      <c r="C15" s="201">
        <v>2</v>
      </c>
      <c r="D15" s="203"/>
      <c r="E15" s="190"/>
      <c r="F15" s="31">
        <v>3</v>
      </c>
      <c r="G15" s="190"/>
      <c r="H15" s="31">
        <v>4</v>
      </c>
      <c r="I15" s="190"/>
      <c r="J15" s="31">
        <v>5</v>
      </c>
      <c r="K15" s="190"/>
      <c r="L15" s="31">
        <v>6</v>
      </c>
      <c r="M15" s="190"/>
      <c r="N15" s="31">
        <v>7</v>
      </c>
    </row>
    <row r="16" spans="1:14" ht="38.25" x14ac:dyDescent="0.2">
      <c r="A16" s="31" t="s">
        <v>367</v>
      </c>
      <c r="B16" s="93" t="s">
        <v>726</v>
      </c>
      <c r="C16" s="92"/>
      <c r="D16" s="92"/>
      <c r="E16" s="25" t="s">
        <v>725</v>
      </c>
      <c r="F16" s="91"/>
      <c r="G16" s="25" t="s">
        <v>724</v>
      </c>
      <c r="H16" s="91"/>
      <c r="I16" s="25" t="s">
        <v>723</v>
      </c>
      <c r="J16" s="91"/>
      <c r="K16" s="31" t="s">
        <v>722</v>
      </c>
      <c r="L16" s="24"/>
      <c r="M16" s="25" t="s">
        <v>721</v>
      </c>
      <c r="N16" s="24"/>
    </row>
    <row r="17" spans="1:14" x14ac:dyDescent="0.2">
      <c r="A17" s="31" t="s">
        <v>354</v>
      </c>
      <c r="B17" s="93" t="s">
        <v>678</v>
      </c>
      <c r="C17" s="92"/>
      <c r="D17" s="92"/>
      <c r="E17" s="25" t="s">
        <v>720</v>
      </c>
      <c r="F17" s="91"/>
      <c r="G17" s="25" t="s">
        <v>719</v>
      </c>
      <c r="H17" s="91"/>
      <c r="I17" s="25" t="s">
        <v>718</v>
      </c>
      <c r="J17" s="91"/>
      <c r="K17" s="31" t="s">
        <v>717</v>
      </c>
      <c r="L17" s="24"/>
      <c r="M17" s="25" t="s">
        <v>716</v>
      </c>
      <c r="N17" s="24"/>
    </row>
    <row r="18" spans="1:14" x14ac:dyDescent="0.2">
      <c r="A18" s="31" t="s">
        <v>352</v>
      </c>
      <c r="B18" s="93" t="s">
        <v>672</v>
      </c>
      <c r="C18" s="92"/>
      <c r="D18" s="92"/>
      <c r="E18" s="25" t="s">
        <v>715</v>
      </c>
      <c r="F18" s="91"/>
      <c r="G18" s="25" t="s">
        <v>714</v>
      </c>
      <c r="H18" s="91"/>
      <c r="I18" s="25" t="s">
        <v>713</v>
      </c>
      <c r="J18" s="91"/>
      <c r="K18" s="31" t="s">
        <v>712</v>
      </c>
      <c r="L18" s="24"/>
      <c r="M18" s="25" t="s">
        <v>711</v>
      </c>
      <c r="N18" s="24"/>
    </row>
    <row r="19" spans="1:14" x14ac:dyDescent="0.2">
      <c r="A19" s="31" t="s">
        <v>349</v>
      </c>
      <c r="B19" s="93" t="s">
        <v>666</v>
      </c>
      <c r="C19" s="92"/>
      <c r="D19" s="92"/>
      <c r="E19" s="25" t="s">
        <v>710</v>
      </c>
      <c r="F19" s="91"/>
      <c r="G19" s="25" t="s">
        <v>709</v>
      </c>
      <c r="H19" s="91"/>
      <c r="I19" s="25" t="s">
        <v>708</v>
      </c>
      <c r="J19" s="91"/>
      <c r="K19" s="31" t="s">
        <v>707</v>
      </c>
      <c r="L19" s="24"/>
      <c r="M19" s="25" t="s">
        <v>706</v>
      </c>
      <c r="N19" s="24"/>
    </row>
    <row r="20" spans="1:14" x14ac:dyDescent="0.2">
      <c r="A20" s="31" t="s">
        <v>44</v>
      </c>
      <c r="B20" s="93" t="s">
        <v>660</v>
      </c>
      <c r="C20" s="92"/>
      <c r="D20" s="92"/>
      <c r="E20" s="25" t="s">
        <v>705</v>
      </c>
      <c r="F20" s="91"/>
      <c r="G20" s="25" t="s">
        <v>704</v>
      </c>
      <c r="H20" s="91"/>
      <c r="I20" s="25" t="s">
        <v>703</v>
      </c>
      <c r="J20" s="91"/>
      <c r="K20" s="31" t="s">
        <v>702</v>
      </c>
      <c r="L20" s="24"/>
      <c r="M20" s="25" t="s">
        <v>701</v>
      </c>
      <c r="N20" s="24"/>
    </row>
    <row r="21" spans="1:14" ht="25.5" x14ac:dyDescent="0.2">
      <c r="A21" s="31" t="s">
        <v>654</v>
      </c>
      <c r="B21" s="93" t="s">
        <v>653</v>
      </c>
      <c r="C21" s="92"/>
      <c r="D21" s="92"/>
      <c r="E21" s="25" t="s">
        <v>700</v>
      </c>
      <c r="F21" s="91"/>
      <c r="G21" s="25" t="s">
        <v>699</v>
      </c>
      <c r="H21" s="91"/>
      <c r="I21" s="25" t="s">
        <v>698</v>
      </c>
      <c r="J21" s="91"/>
      <c r="K21" s="31" t="s">
        <v>697</v>
      </c>
      <c r="L21" s="24"/>
      <c r="M21" s="25" t="s">
        <v>696</v>
      </c>
      <c r="N21" s="24"/>
    </row>
    <row r="22" spans="1:14" ht="25.5" x14ac:dyDescent="0.2">
      <c r="A22" s="31" t="s">
        <v>74</v>
      </c>
      <c r="B22" s="93" t="s">
        <v>647</v>
      </c>
      <c r="C22" s="92"/>
      <c r="D22" s="92"/>
      <c r="E22" s="25" t="s">
        <v>695</v>
      </c>
      <c r="F22" s="91"/>
      <c r="G22" s="25" t="s">
        <v>694</v>
      </c>
      <c r="H22" s="91"/>
      <c r="I22" s="25" t="s">
        <v>693</v>
      </c>
      <c r="J22" s="91"/>
      <c r="K22" s="31" t="s">
        <v>692</v>
      </c>
      <c r="L22" s="24"/>
      <c r="M22" s="25" t="s">
        <v>691</v>
      </c>
      <c r="N22" s="24"/>
    </row>
    <row r="23" spans="1:14" ht="51" x14ac:dyDescent="0.2">
      <c r="A23" s="31" t="s">
        <v>641</v>
      </c>
      <c r="B23" s="93" t="s">
        <v>690</v>
      </c>
      <c r="C23" s="92"/>
      <c r="D23" s="92"/>
      <c r="E23" s="25" t="s">
        <v>689</v>
      </c>
      <c r="F23" s="91"/>
      <c r="G23" s="25" t="s">
        <v>688</v>
      </c>
      <c r="H23" s="91"/>
      <c r="I23" s="25" t="s">
        <v>687</v>
      </c>
      <c r="J23" s="91"/>
      <c r="K23" s="31" t="s">
        <v>686</v>
      </c>
      <c r="L23" s="24"/>
      <c r="M23" s="25" t="s">
        <v>685</v>
      </c>
      <c r="N23" s="24"/>
    </row>
    <row r="24" spans="1:14" ht="38.25" x14ac:dyDescent="0.2">
      <c r="A24" s="31" t="s">
        <v>362</v>
      </c>
      <c r="B24" s="93" t="s">
        <v>684</v>
      </c>
      <c r="C24" s="92"/>
      <c r="D24" s="92"/>
      <c r="E24" s="25" t="s">
        <v>683</v>
      </c>
      <c r="F24" s="91"/>
      <c r="G24" s="25" t="s">
        <v>682</v>
      </c>
      <c r="H24" s="91"/>
      <c r="I24" s="25" t="s">
        <v>681</v>
      </c>
      <c r="J24" s="91"/>
      <c r="K24" s="31" t="s">
        <v>680</v>
      </c>
      <c r="L24" s="24"/>
      <c r="M24" s="25" t="s">
        <v>679</v>
      </c>
      <c r="N24" s="24"/>
    </row>
    <row r="25" spans="1:14" x14ac:dyDescent="0.2">
      <c r="A25" s="31" t="s">
        <v>354</v>
      </c>
      <c r="B25" s="93" t="s">
        <v>678</v>
      </c>
      <c r="C25" s="92"/>
      <c r="D25" s="92"/>
      <c r="E25" s="25" t="s">
        <v>677</v>
      </c>
      <c r="F25" s="91"/>
      <c r="G25" s="25" t="s">
        <v>676</v>
      </c>
      <c r="H25" s="91"/>
      <c r="I25" s="25" t="s">
        <v>675</v>
      </c>
      <c r="J25" s="91"/>
      <c r="K25" s="31" t="s">
        <v>674</v>
      </c>
      <c r="L25" s="24"/>
      <c r="M25" s="25" t="s">
        <v>673</v>
      </c>
      <c r="N25" s="24"/>
    </row>
    <row r="26" spans="1:14" x14ac:dyDescent="0.2">
      <c r="A26" s="31" t="s">
        <v>352</v>
      </c>
      <c r="B26" s="93" t="s">
        <v>672</v>
      </c>
      <c r="C26" s="92"/>
      <c r="D26" s="92"/>
      <c r="E26" s="25" t="s">
        <v>671</v>
      </c>
      <c r="F26" s="91"/>
      <c r="G26" s="25" t="s">
        <v>670</v>
      </c>
      <c r="H26" s="91"/>
      <c r="I26" s="25" t="s">
        <v>669</v>
      </c>
      <c r="J26" s="91"/>
      <c r="K26" s="31" t="s">
        <v>668</v>
      </c>
      <c r="L26" s="24"/>
      <c r="M26" s="25" t="s">
        <v>667</v>
      </c>
      <c r="N26" s="24"/>
    </row>
    <row r="27" spans="1:14" x14ac:dyDescent="0.2">
      <c r="A27" s="31" t="s">
        <v>349</v>
      </c>
      <c r="B27" s="93" t="s">
        <v>666</v>
      </c>
      <c r="C27" s="92"/>
      <c r="D27" s="92"/>
      <c r="E27" s="25" t="s">
        <v>665</v>
      </c>
      <c r="F27" s="91"/>
      <c r="G27" s="25" t="s">
        <v>664</v>
      </c>
      <c r="H27" s="91"/>
      <c r="I27" s="25" t="s">
        <v>663</v>
      </c>
      <c r="J27" s="91"/>
      <c r="K27" s="31" t="s">
        <v>662</v>
      </c>
      <c r="L27" s="24"/>
      <c r="M27" s="25" t="s">
        <v>661</v>
      </c>
      <c r="N27" s="24"/>
    </row>
    <row r="28" spans="1:14" x14ac:dyDescent="0.2">
      <c r="A28" s="31" t="s">
        <v>44</v>
      </c>
      <c r="B28" s="93" t="s">
        <v>660</v>
      </c>
      <c r="C28" s="92"/>
      <c r="D28" s="92"/>
      <c r="E28" s="25" t="s">
        <v>659</v>
      </c>
      <c r="F28" s="91"/>
      <c r="G28" s="25" t="s">
        <v>658</v>
      </c>
      <c r="H28" s="91"/>
      <c r="I28" s="25" t="s">
        <v>657</v>
      </c>
      <c r="J28" s="91"/>
      <c r="K28" s="31" t="s">
        <v>656</v>
      </c>
      <c r="L28" s="24"/>
      <c r="M28" s="25" t="s">
        <v>655</v>
      </c>
      <c r="N28" s="24"/>
    </row>
    <row r="29" spans="1:14" ht="25.5" x14ac:dyDescent="0.2">
      <c r="A29" s="31" t="s">
        <v>654</v>
      </c>
      <c r="B29" s="93" t="s">
        <v>653</v>
      </c>
      <c r="C29" s="92"/>
      <c r="D29" s="92"/>
      <c r="E29" s="25" t="s">
        <v>652</v>
      </c>
      <c r="F29" s="91"/>
      <c r="G29" s="25" t="s">
        <v>651</v>
      </c>
      <c r="H29" s="91"/>
      <c r="I29" s="25" t="s">
        <v>650</v>
      </c>
      <c r="J29" s="91"/>
      <c r="K29" s="31" t="s">
        <v>649</v>
      </c>
      <c r="L29" s="24"/>
      <c r="M29" s="25" t="s">
        <v>648</v>
      </c>
      <c r="N29" s="24"/>
    </row>
    <row r="30" spans="1:14" ht="25.5" x14ac:dyDescent="0.2">
      <c r="A30" s="31" t="s">
        <v>74</v>
      </c>
      <c r="B30" s="93" t="s">
        <v>647</v>
      </c>
      <c r="C30" s="92"/>
      <c r="D30" s="92"/>
      <c r="E30" s="25" t="s">
        <v>646</v>
      </c>
      <c r="F30" s="91"/>
      <c r="G30" s="25" t="s">
        <v>645</v>
      </c>
      <c r="H30" s="91"/>
      <c r="I30" s="25" t="s">
        <v>644</v>
      </c>
      <c r="J30" s="91"/>
      <c r="K30" s="31" t="s">
        <v>643</v>
      </c>
      <c r="L30" s="24"/>
      <c r="M30" s="25" t="s">
        <v>642</v>
      </c>
      <c r="N30" s="24"/>
    </row>
    <row r="31" spans="1:14" ht="51" x14ac:dyDescent="0.2">
      <c r="A31" s="31" t="s">
        <v>641</v>
      </c>
      <c r="B31" s="93" t="s">
        <v>640</v>
      </c>
      <c r="C31" s="92"/>
      <c r="D31" s="92"/>
      <c r="E31" s="25" t="s">
        <v>639</v>
      </c>
      <c r="F31" s="91"/>
      <c r="G31" s="25" t="s">
        <v>638</v>
      </c>
      <c r="H31" s="91"/>
      <c r="I31" s="25" t="s">
        <v>637</v>
      </c>
      <c r="J31" s="91"/>
      <c r="K31" s="31" t="s">
        <v>636</v>
      </c>
      <c r="L31" s="24"/>
      <c r="M31" s="25" t="s">
        <v>635</v>
      </c>
      <c r="N31" s="24"/>
    </row>
    <row r="32" spans="1:14" ht="25.5" x14ac:dyDescent="0.2">
      <c r="A32" s="31" t="s">
        <v>357</v>
      </c>
      <c r="B32" s="93" t="s">
        <v>634</v>
      </c>
      <c r="C32" s="92"/>
      <c r="D32" s="92"/>
      <c r="E32" s="25" t="s">
        <v>633</v>
      </c>
      <c r="F32" s="91"/>
      <c r="G32" s="25" t="s">
        <v>632</v>
      </c>
      <c r="H32" s="91"/>
      <c r="I32" s="25" t="s">
        <v>631</v>
      </c>
      <c r="J32" s="91"/>
      <c r="K32" s="31" t="s">
        <v>630</v>
      </c>
      <c r="L32" s="24"/>
      <c r="M32" s="25" t="s">
        <v>629</v>
      </c>
      <c r="N32" s="24"/>
    </row>
    <row r="33" spans="1:14" x14ac:dyDescent="0.2">
      <c r="A33" s="39" t="s">
        <v>374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</row>
    <row r="34" spans="1:14" x14ac:dyDescent="0.2">
      <c r="A34" s="39" t="s">
        <v>373</v>
      </c>
    </row>
    <row r="35" spans="1:14" x14ac:dyDescent="0.2">
      <c r="A35" s="39" t="s">
        <v>372</v>
      </c>
    </row>
    <row r="36" spans="1:14" x14ac:dyDescent="0.2">
      <c r="A36" s="39" t="s">
        <v>547</v>
      </c>
    </row>
    <row r="37" spans="1:14" ht="37.5" customHeight="1" x14ac:dyDescent="0.2">
      <c r="B37" s="90" t="s">
        <v>83</v>
      </c>
      <c r="F37" s="90" t="s">
        <v>85</v>
      </c>
      <c r="I37" s="90" t="s">
        <v>84</v>
      </c>
      <c r="K37" s="207" t="s">
        <v>86</v>
      </c>
      <c r="L37" s="207"/>
      <c r="M37" s="207"/>
    </row>
    <row r="38" spans="1:14" ht="33" customHeight="1" x14ac:dyDescent="0.2">
      <c r="B38" s="90" t="s">
        <v>907</v>
      </c>
      <c r="F38" s="89" t="s">
        <v>344</v>
      </c>
      <c r="K38" s="204" t="s">
        <v>343</v>
      </c>
      <c r="L38" s="204"/>
      <c r="M38" s="204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182"/>
      <c r="D45" s="182"/>
      <c r="E45" s="182"/>
      <c r="F45" s="182"/>
    </row>
    <row r="46" spans="1:14" x14ac:dyDescent="0.2">
      <c r="C46" s="182"/>
      <c r="D46" s="182"/>
      <c r="E46" s="182"/>
      <c r="F46" s="182"/>
    </row>
    <row r="47" spans="1:14" x14ac:dyDescent="0.2">
      <c r="C47" s="182"/>
      <c r="D47" s="182"/>
      <c r="E47" s="182"/>
      <c r="F47" s="182"/>
    </row>
    <row r="48" spans="1:14" x14ac:dyDescent="0.2">
      <c r="D48" s="88"/>
    </row>
    <row r="52" spans="10:10" x14ac:dyDescent="0.2">
      <c r="J52" s="87"/>
    </row>
  </sheetData>
  <mergeCells count="18">
    <mergeCell ref="A13:A14"/>
    <mergeCell ref="K37:M37"/>
    <mergeCell ref="K13:K15"/>
    <mergeCell ref="F13:F14"/>
    <mergeCell ref="L13:L14"/>
    <mergeCell ref="B13:D13"/>
    <mergeCell ref="M13:M15"/>
    <mergeCell ref="H13:H14"/>
    <mergeCell ref="E13:E15"/>
    <mergeCell ref="C45:F47"/>
    <mergeCell ref="J13:J14"/>
    <mergeCell ref="I13:I15"/>
    <mergeCell ref="C15:D15"/>
    <mergeCell ref="B9:N9"/>
    <mergeCell ref="K38:M38"/>
    <mergeCell ref="N13:N14"/>
    <mergeCell ref="B10:N10"/>
    <mergeCell ref="G13:G15"/>
  </mergeCells>
  <printOptions horizontalCentered="1"/>
  <pageMargins left="0.27559055118110237" right="0.39370078740157483" top="7.874015748031496E-2" bottom="0.78740157480314965" header="0" footer="0"/>
  <pageSetup paperSize="9" scale="6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34"/>
  <sheetViews>
    <sheetView view="pageBreakPreview" topLeftCell="A4" zoomScaleNormal="100" zoomScaleSheetLayoutView="100" workbookViewId="0">
      <selection activeCell="P21" sqref="P21"/>
    </sheetView>
  </sheetViews>
  <sheetFormatPr defaultRowHeight="12.75" customHeight="1" x14ac:dyDescent="0.2"/>
  <cols>
    <col min="1" max="1" width="4.140625" style="21" customWidth="1"/>
    <col min="2" max="2" width="20.5703125" style="21" customWidth="1"/>
    <col min="3" max="3" width="10.28515625" style="21" customWidth="1"/>
    <col min="4" max="4" width="6.7109375" style="21" customWidth="1"/>
    <col min="5" max="5" width="14.140625" style="21" customWidth="1"/>
    <col min="6" max="6" width="6" style="21" customWidth="1"/>
    <col min="7" max="7" width="15" style="21" customWidth="1"/>
    <col min="8" max="8" width="6.7109375" style="21" customWidth="1"/>
    <col min="9" max="9" width="14.85546875" style="21" customWidth="1"/>
    <col min="10" max="10" width="10.140625" style="21" customWidth="1"/>
    <col min="11" max="11" width="11.42578125" style="21" hidden="1" customWidth="1"/>
    <col min="12" max="16384" width="9.140625" style="21"/>
  </cols>
  <sheetData>
    <row r="1" spans="1:9" x14ac:dyDescent="0.2">
      <c r="A1" s="21" t="str">
        <f>'1'!A1</f>
        <v>Naziv investicionog fonda: OAIF Future fund</v>
      </c>
    </row>
    <row r="2" spans="1:9" x14ac:dyDescent="0.2">
      <c r="A2" s="21" t="str">
        <f>'[1]1'!A2</f>
        <v xml:space="preserve">Registarski broj investicionog fonda: </v>
      </c>
    </row>
    <row r="3" spans="1:9" x14ac:dyDescent="0.2">
      <c r="A3" s="21" t="str">
        <f>'[1]1'!A3</f>
        <v>Naziv društva za upravljanje investicionim fondom: Društvo za upravljanje investicionim fondovima Kristal invest A.D. Banja Luka</v>
      </c>
    </row>
    <row r="4" spans="1:9" x14ac:dyDescent="0.2">
      <c r="A4" s="21" t="str">
        <f>'[1]1'!A4</f>
        <v>Matični broj društva za upravljanje investicionim fondom: 01935615</v>
      </c>
    </row>
    <row r="5" spans="1:9" x14ac:dyDescent="0.2">
      <c r="A5" s="21" t="str">
        <f>'[1]1'!A5</f>
        <v>JIB društva za upravljanje investicionim fondom: 4400819920004</v>
      </c>
    </row>
    <row r="6" spans="1:9" x14ac:dyDescent="0.2">
      <c r="A6" s="21" t="str">
        <f>'[1]1'!A6</f>
        <v>JIB zatvorenog investicionog fonda: JP-M-6</v>
      </c>
    </row>
    <row r="9" spans="1:9" x14ac:dyDescent="0.2">
      <c r="B9" s="182" t="s">
        <v>546</v>
      </c>
      <c r="C9" s="182"/>
      <c r="D9" s="182"/>
      <c r="E9" s="182"/>
      <c r="F9" s="182"/>
      <c r="G9" s="182"/>
      <c r="H9" s="182"/>
      <c r="I9" s="182"/>
    </row>
    <row r="10" spans="1:9" x14ac:dyDescent="0.2">
      <c r="B10" s="182" t="s">
        <v>627</v>
      </c>
      <c r="C10" s="182"/>
      <c r="D10" s="182"/>
      <c r="E10" s="182"/>
      <c r="F10" s="182"/>
      <c r="G10" s="182"/>
      <c r="H10" s="182"/>
      <c r="I10" s="182"/>
    </row>
    <row r="11" spans="1:9" x14ac:dyDescent="0.2">
      <c r="B11" s="33"/>
      <c r="C11" s="33"/>
      <c r="D11" s="33"/>
      <c r="E11" s="33"/>
      <c r="F11" s="33"/>
      <c r="G11" s="33"/>
      <c r="H11" s="33"/>
      <c r="I11" s="33"/>
    </row>
    <row r="12" spans="1:9" x14ac:dyDescent="0.2">
      <c r="A12" s="51" t="s">
        <v>755</v>
      </c>
      <c r="B12" s="21" t="s">
        <v>754</v>
      </c>
    </row>
    <row r="13" spans="1:9" ht="15" customHeight="1" x14ac:dyDescent="0.2">
      <c r="A13" s="205" t="s">
        <v>728</v>
      </c>
      <c r="B13" s="208" t="s">
        <v>543</v>
      </c>
      <c r="C13" s="209"/>
      <c r="D13" s="188" t="s">
        <v>368</v>
      </c>
      <c r="E13" s="188" t="s">
        <v>624</v>
      </c>
      <c r="F13" s="188" t="s">
        <v>368</v>
      </c>
      <c r="G13" s="188" t="s">
        <v>538</v>
      </c>
      <c r="H13" s="188" t="s">
        <v>368</v>
      </c>
      <c r="I13" s="188" t="s">
        <v>536</v>
      </c>
    </row>
    <row r="14" spans="1:9" ht="78.75" customHeight="1" x14ac:dyDescent="0.2">
      <c r="A14" s="206"/>
      <c r="B14" s="31" t="s">
        <v>535</v>
      </c>
      <c r="C14" s="69" t="s">
        <v>533</v>
      </c>
      <c r="D14" s="189"/>
      <c r="E14" s="190"/>
      <c r="F14" s="189"/>
      <c r="G14" s="190"/>
      <c r="H14" s="189"/>
      <c r="I14" s="190"/>
    </row>
    <row r="15" spans="1:9" x14ac:dyDescent="0.2">
      <c r="A15" s="21">
        <v>1</v>
      </c>
      <c r="B15" s="201">
        <v>2</v>
      </c>
      <c r="C15" s="203"/>
      <c r="D15" s="190"/>
      <c r="E15" s="31">
        <v>3</v>
      </c>
      <c r="F15" s="190"/>
      <c r="G15" s="31">
        <v>4</v>
      </c>
      <c r="H15" s="190"/>
      <c r="I15" s="31">
        <v>5</v>
      </c>
    </row>
    <row r="16" spans="1:9" x14ac:dyDescent="0.2">
      <c r="A16" s="31" t="s">
        <v>354</v>
      </c>
      <c r="B16" s="93" t="s">
        <v>753</v>
      </c>
      <c r="C16" s="92"/>
      <c r="D16" s="25" t="s">
        <v>752</v>
      </c>
      <c r="E16" s="86"/>
      <c r="F16" s="25" t="s">
        <v>751</v>
      </c>
      <c r="G16" s="86"/>
      <c r="H16" s="25" t="s">
        <v>750</v>
      </c>
      <c r="I16" s="62"/>
    </row>
    <row r="17" spans="1:16" x14ac:dyDescent="0.2">
      <c r="A17" s="31" t="s">
        <v>352</v>
      </c>
      <c r="B17" s="93" t="s">
        <v>749</v>
      </c>
      <c r="C17" s="92"/>
      <c r="D17" s="25" t="s">
        <v>748</v>
      </c>
      <c r="E17" s="86">
        <v>4265466.32</v>
      </c>
      <c r="F17" s="25" t="s">
        <v>747</v>
      </c>
      <c r="G17" s="86">
        <v>4266295.51</v>
      </c>
      <c r="H17" s="25" t="s">
        <v>746</v>
      </c>
      <c r="I17" s="62">
        <v>7.5734000000000004</v>
      </c>
    </row>
    <row r="18" spans="1:16" ht="25.5" x14ac:dyDescent="0.2">
      <c r="A18" s="31"/>
      <c r="B18" s="93" t="s">
        <v>745</v>
      </c>
      <c r="C18" s="92" t="s">
        <v>744</v>
      </c>
      <c r="D18" s="25"/>
      <c r="E18" s="86">
        <v>500000</v>
      </c>
      <c r="F18" s="25"/>
      <c r="G18" s="86">
        <v>500266.34</v>
      </c>
      <c r="H18" s="25"/>
      <c r="I18" s="62">
        <v>0.88780000000000003</v>
      </c>
    </row>
    <row r="19" spans="1:16" ht="25.5" x14ac:dyDescent="0.2">
      <c r="A19" s="31"/>
      <c r="B19" s="93" t="s">
        <v>743</v>
      </c>
      <c r="C19" s="92" t="s">
        <v>742</v>
      </c>
      <c r="D19" s="25"/>
      <c r="E19" s="86">
        <v>500000</v>
      </c>
      <c r="F19" s="25"/>
      <c r="G19" s="86">
        <v>500000</v>
      </c>
      <c r="H19" s="25"/>
      <c r="I19" s="62">
        <v>0.88780000000000003</v>
      </c>
    </row>
    <row r="20" spans="1:16" ht="38.25" x14ac:dyDescent="0.2">
      <c r="A20" s="31"/>
      <c r="B20" s="93" t="s">
        <v>741</v>
      </c>
      <c r="C20" s="92" t="s">
        <v>740</v>
      </c>
      <c r="D20" s="25"/>
      <c r="E20" s="86">
        <v>3265466.32</v>
      </c>
      <c r="F20" s="25"/>
      <c r="G20" s="86">
        <v>3266029.16</v>
      </c>
      <c r="H20" s="25"/>
      <c r="I20" s="62">
        <v>5.7979000000000003</v>
      </c>
    </row>
    <row r="21" spans="1:16" x14ac:dyDescent="0.2">
      <c r="A21" s="31" t="s">
        <v>349</v>
      </c>
      <c r="B21" s="93" t="s">
        <v>739</v>
      </c>
      <c r="C21" s="92"/>
      <c r="D21" s="25" t="s">
        <v>738</v>
      </c>
      <c r="E21" s="86"/>
      <c r="F21" s="25" t="s">
        <v>737</v>
      </c>
      <c r="G21" s="86"/>
      <c r="H21" s="25" t="s">
        <v>736</v>
      </c>
      <c r="I21" s="62"/>
      <c r="P21" s="171"/>
    </row>
    <row r="22" spans="1:16" x14ac:dyDescent="0.2">
      <c r="A22" s="31" t="s">
        <v>735</v>
      </c>
      <c r="B22" s="93" t="s">
        <v>734</v>
      </c>
      <c r="C22" s="92"/>
      <c r="D22" s="25" t="s">
        <v>733</v>
      </c>
      <c r="E22" s="86">
        <v>4265466.32</v>
      </c>
      <c r="F22" s="25" t="s">
        <v>732</v>
      </c>
      <c r="G22" s="86">
        <v>4266295.51</v>
      </c>
      <c r="H22" s="25" t="s">
        <v>731</v>
      </c>
      <c r="I22" s="62">
        <v>7.5734000000000004</v>
      </c>
    </row>
    <row r="23" spans="1:16" x14ac:dyDescent="0.2">
      <c r="A23" s="45"/>
      <c r="B23" s="40"/>
      <c r="C23" s="40"/>
      <c r="D23" s="59"/>
      <c r="E23" s="95"/>
      <c r="F23" s="59"/>
      <c r="G23" s="95"/>
      <c r="H23" s="59"/>
      <c r="I23" s="95"/>
    </row>
    <row r="24" spans="1:16" ht="37.5" customHeight="1" x14ac:dyDescent="0.2">
      <c r="B24" s="90" t="s">
        <v>83</v>
      </c>
      <c r="C24" s="38"/>
      <c r="D24" s="38"/>
      <c r="E24" s="94" t="s">
        <v>85</v>
      </c>
      <c r="F24" s="38"/>
      <c r="G24" s="38"/>
      <c r="H24" s="94" t="s">
        <v>84</v>
      </c>
      <c r="I24" s="211" t="s">
        <v>86</v>
      </c>
      <c r="J24" s="211"/>
      <c r="K24" s="211"/>
    </row>
    <row r="25" spans="1:16" ht="33" customHeight="1" x14ac:dyDescent="0.2">
      <c r="B25" s="90" t="s">
        <v>907</v>
      </c>
      <c r="E25" s="89" t="s">
        <v>344</v>
      </c>
      <c r="I25" s="204" t="s">
        <v>343</v>
      </c>
      <c r="J25" s="204"/>
    </row>
    <row r="27" spans="1:16" ht="27.75" customHeight="1" x14ac:dyDescent="0.2"/>
    <row r="28" spans="1:16" ht="15" customHeight="1" x14ac:dyDescent="0.2"/>
    <row r="29" spans="1:16" ht="15" customHeight="1" x14ac:dyDescent="0.2"/>
    <row r="30" spans="1:16" ht="15" customHeight="1" x14ac:dyDescent="0.2"/>
    <row r="32" spans="1:16" x14ac:dyDescent="0.2">
      <c r="C32" s="182"/>
      <c r="D32" s="182"/>
      <c r="E32" s="182"/>
    </row>
    <row r="33" spans="3:5" x14ac:dyDescent="0.2">
      <c r="C33" s="182"/>
      <c r="D33" s="182"/>
      <c r="E33" s="182"/>
    </row>
    <row r="34" spans="3:5" x14ac:dyDescent="0.2">
      <c r="C34" s="182"/>
      <c r="D34" s="182"/>
      <c r="E34" s="182"/>
    </row>
  </sheetData>
  <mergeCells count="14">
    <mergeCell ref="I25:J25"/>
    <mergeCell ref="G13:G14"/>
    <mergeCell ref="B9:I9"/>
    <mergeCell ref="I24:K24"/>
    <mergeCell ref="C32:E34"/>
    <mergeCell ref="B15:C15"/>
    <mergeCell ref="I13:I14"/>
    <mergeCell ref="F13:F15"/>
    <mergeCell ref="A13:A14"/>
    <mergeCell ref="B10:I10"/>
    <mergeCell ref="B13:C13"/>
    <mergeCell ref="D13:D15"/>
    <mergeCell ref="E13:E14"/>
    <mergeCell ref="H13:H15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15</vt:i4>
      </vt:variant>
    </vt:vector>
  </HeadingPairs>
  <TitlesOfParts>
    <vt:vector size="31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11</vt:lpstr>
      <vt:lpstr>'1'!Print_Area</vt:lpstr>
      <vt:lpstr>'10'!Print_Area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2022-07-08T07:28:15Z</cp:lastPrinted>
  <dcterms:created xsi:type="dcterms:W3CDTF">2022-01-20T07:08:45Z</dcterms:created>
  <dcterms:modified xsi:type="dcterms:W3CDTF">2022-07-12T12:12:47Z</dcterms:modified>
</cp:coreProperties>
</file>